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ar\B-lmc\1. ePed Centralt\1.3 DATABAS ePed\FAQ_Dokumentation\"/>
    </mc:Choice>
  </mc:AlternateContent>
  <xr:revisionPtr revIDLastSave="0" documentId="8_{6F05C3E1-0421-49B1-BF94-FC62ED43B6E8}" xr6:coauthVersionLast="36" xr6:coauthVersionMax="36" xr10:uidLastSave="{00000000-0000-0000-0000-000000000000}"/>
  <bookViews>
    <workbookView xWindow="0" yWindow="0" windowWidth="19200" windowHeight="10485" tabRatio="804" xr2:uid="{00000000-000D-0000-FFFF-FFFF00000000}"/>
  </bookViews>
  <sheets>
    <sheet name="Info" sheetId="10" r:id="rId1"/>
    <sheet name="Start 0,1ml tot dos" sheetId="4" r:id="rId2"/>
    <sheet name="Start 0,3ml tot dos" sheetId="6" r:id="rId3"/>
    <sheet name="Start 0,6ml tot dos" sheetId="5" r:id="rId4"/>
    <sheet name="Start 0,1ml dos per kg" sheetId="8" r:id="rId5"/>
    <sheet name="Start 0,3ml dos per kg" sheetId="9" r:id="rId6"/>
    <sheet name="Start 0,6ml dos per kg" sheetId="7" r:id="rId7"/>
    <sheet name="Sortiment" sheetId="11" r:id="rId8"/>
  </sheets>
  <definedNames>
    <definedName name="Om_Vikt__kg__och_total_dos__g__Gamunex_är_kända_använd_följande_sidor.__Beroende_på_vilken_start_hastighet_som_väljs_ses_tiderna_och_antalet_ml_för_det_olika_upptappningsstegen." localSheetId="1">Info!$C$13</definedName>
    <definedName name="test">Info!$C$13</definedName>
    <definedName name="_xlnm.Print_Area" localSheetId="0">Info!$A$1:$E$23</definedName>
    <definedName name="_xlnm.Print_Area" localSheetId="7">Sortiment!$A$1:$K$30</definedName>
    <definedName name="_xlnm.Print_Area" localSheetId="4">'Start 0,1ml dos per kg'!$A$1:$H$27</definedName>
    <definedName name="_xlnm.Print_Area" localSheetId="1">'Start 0,1ml tot dos'!$A$1:$H$26</definedName>
    <definedName name="_xlnm.Print_Area" localSheetId="5">'Start 0,3ml dos per kg'!$A$1:$H$24</definedName>
    <definedName name="_xlnm.Print_Area" localSheetId="2">'Start 0,3ml tot dos'!$A$1:$H$25</definedName>
    <definedName name="_xlnm.Print_Area" localSheetId="6">'Start 0,6ml dos per kg'!$A$1:$H$24</definedName>
    <definedName name="_xlnm.Print_Area" localSheetId="3">'Start 0,6ml tot dos'!$A$1:$H$24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0" i="10" l="1"/>
  <c r="C19" i="10"/>
  <c r="C18" i="10"/>
  <c r="C11" i="9" l="1"/>
  <c r="C11" i="8"/>
  <c r="C11" i="7"/>
  <c r="C15" i="10" l="1"/>
  <c r="C14" i="10"/>
  <c r="C13" i="10"/>
  <c r="D18" i="4" l="1"/>
  <c r="D17" i="4"/>
  <c r="E17" i="4" s="1"/>
  <c r="D16" i="4"/>
  <c r="E16" i="4" s="1"/>
  <c r="D15" i="4"/>
  <c r="E15" i="4" s="1"/>
  <c r="D14" i="4"/>
  <c r="E14" i="4" s="1"/>
  <c r="C12" i="8" l="1"/>
  <c r="D18" i="9"/>
  <c r="D17" i="9"/>
  <c r="E17" i="9" s="1"/>
  <c r="D16" i="9"/>
  <c r="E16" i="9" s="1"/>
  <c r="D15" i="9"/>
  <c r="E15" i="9" s="1"/>
  <c r="D14" i="9"/>
  <c r="E14" i="9" s="1"/>
  <c r="D18" i="8"/>
  <c r="D17" i="8"/>
  <c r="E17" i="8" s="1"/>
  <c r="D16" i="8"/>
  <c r="E16" i="8" s="1"/>
  <c r="D15" i="8"/>
  <c r="E15" i="8" s="1"/>
  <c r="D14" i="8"/>
  <c r="E14" i="8" s="1"/>
  <c r="E18" i="8" l="1"/>
  <c r="F18" i="8" s="1"/>
  <c r="F19" i="8" s="1"/>
  <c r="F20" i="8" s="1"/>
  <c r="D18" i="7"/>
  <c r="D17" i="7"/>
  <c r="E17" i="7" s="1"/>
  <c r="D16" i="7"/>
  <c r="E16" i="7" s="1"/>
  <c r="D15" i="7"/>
  <c r="E15" i="7" s="1"/>
  <c r="D14" i="7"/>
  <c r="E14" i="7" s="1"/>
  <c r="D18" i="6"/>
  <c r="D17" i="6"/>
  <c r="E17" i="6" s="1"/>
  <c r="D16" i="6"/>
  <c r="E16" i="6" s="1"/>
  <c r="D15" i="6"/>
  <c r="E15" i="6" s="1"/>
  <c r="D14" i="6"/>
  <c r="E14" i="6" s="1"/>
  <c r="C12" i="6"/>
  <c r="C10" i="6"/>
  <c r="D18" i="5"/>
  <c r="D17" i="5"/>
  <c r="E17" i="5" s="1"/>
  <c r="D16" i="5"/>
  <c r="E16" i="5" s="1"/>
  <c r="D15" i="5"/>
  <c r="E15" i="5" s="1"/>
  <c r="D14" i="5"/>
  <c r="E14" i="5" s="1"/>
  <c r="C12" i="5"/>
  <c r="C10" i="5"/>
  <c r="C10" i="4"/>
  <c r="C12" i="4"/>
  <c r="E18" i="4" s="1"/>
  <c r="F18" i="4" s="1"/>
  <c r="E18" i="5" l="1"/>
  <c r="F18" i="5" s="1"/>
  <c r="F19" i="5" s="1"/>
  <c r="F20" i="5" s="1"/>
  <c r="E18" i="6"/>
  <c r="F18" i="6" s="1"/>
  <c r="F19" i="6" s="1"/>
  <c r="F20" i="6" s="1"/>
  <c r="F19" i="4"/>
  <c r="F20" i="4" s="1"/>
  <c r="C12" i="7" l="1"/>
  <c r="E18" i="7" s="1"/>
  <c r="F18" i="7" s="1"/>
  <c r="F19" i="7" s="1"/>
  <c r="F20" i="7" s="1"/>
  <c r="C12" i="9"/>
  <c r="E18" i="9" s="1"/>
  <c r="F18" i="9" s="1"/>
  <c r="F19" i="9" s="1"/>
  <c r="F20" i="9" s="1"/>
</calcChain>
</file>

<file path=xl/sharedStrings.xml><?xml version="1.0" encoding="utf-8"?>
<sst xmlns="http://schemas.openxmlformats.org/spreadsheetml/2006/main" count="222" uniqueCount="86">
  <si>
    <t>Datum</t>
  </si>
  <si>
    <t>Patientens namn</t>
  </si>
  <si>
    <t>Personnummer</t>
  </si>
  <si>
    <t>Dos gram/kg</t>
  </si>
  <si>
    <t>Total dos, gram</t>
  </si>
  <si>
    <t>Total dos, ml</t>
  </si>
  <si>
    <t>Beh ssk</t>
  </si>
  <si>
    <t>Ord Läkare</t>
  </si>
  <si>
    <t>För mer information se www.fass.se</t>
  </si>
  <si>
    <t>Antal ml per steg</t>
  </si>
  <si>
    <t>Fyll endast i gula fält. Övriga fält är låsta.</t>
  </si>
  <si>
    <t>0-30*</t>
  </si>
  <si>
    <t>40-50</t>
  </si>
  <si>
    <r>
      <rPr>
        <b/>
        <sz val="11"/>
        <color theme="1"/>
        <rFont val="Calibri"/>
        <family val="2"/>
        <scheme val="minor"/>
      </rPr>
      <t>Tid (min</t>
    </r>
    <r>
      <rPr>
        <b/>
        <sz val="10"/>
        <color theme="1"/>
        <rFont val="Calibri"/>
        <family val="2"/>
        <scheme val="minor"/>
      </rPr>
      <t xml:space="preserve">)                                          </t>
    </r>
    <r>
      <rPr>
        <sz val="10"/>
        <color theme="1"/>
        <rFont val="Calibri"/>
        <family val="2"/>
        <scheme val="minor"/>
      </rPr>
      <t/>
    </r>
  </si>
  <si>
    <t>30-40</t>
  </si>
  <si>
    <t>Total tid min</t>
  </si>
  <si>
    <t>Tim och min</t>
  </si>
  <si>
    <t>30-60</t>
  </si>
  <si>
    <t>60-70</t>
  </si>
  <si>
    <t>70-80</t>
  </si>
  <si>
    <t>&gt;80</t>
  </si>
  <si>
    <t>&gt;60</t>
  </si>
  <si>
    <t>Grifols Nordic,                                 Tel 08 441 89 50, 
infonordic@grifols.com</t>
  </si>
  <si>
    <t>50-60</t>
  </si>
  <si>
    <t>ml/tim</t>
  </si>
  <si>
    <t>Kommentar                                  (ex. Batchnr)</t>
  </si>
  <si>
    <r>
      <t xml:space="preserve">ml/kg/tim                                                   </t>
    </r>
    <r>
      <rPr>
        <sz val="10"/>
        <color theme="1"/>
        <rFont val="Calibri"/>
        <family val="2"/>
        <scheme val="minor"/>
      </rPr>
      <t xml:space="preserve">infusions-hastighet  </t>
    </r>
  </si>
  <si>
    <t>Vikt (kg)</t>
  </si>
  <si>
    <t xml:space="preserve">För mer information se www.fass.se </t>
  </si>
  <si>
    <t xml:space="preserve"> </t>
  </si>
  <si>
    <r>
      <t>Klockslag</t>
    </r>
    <r>
      <rPr>
        <sz val="11"/>
        <color theme="1"/>
        <rFont val="Calibri"/>
        <family val="2"/>
        <scheme val="minor"/>
      </rPr>
      <t xml:space="preserve">                              (tt:mm)</t>
    </r>
  </si>
  <si>
    <r>
      <t xml:space="preserve">Klockslag </t>
    </r>
    <r>
      <rPr>
        <sz val="11"/>
        <color theme="1"/>
        <rFont val="Calibri"/>
        <family val="2"/>
        <scheme val="minor"/>
      </rPr>
      <t>(tt:mm)</t>
    </r>
  </si>
  <si>
    <t>Infusionsguide för att underlätta beräkning av infusionstid för Gamunex®. Guiden består av flikar med olika alternativ beroende på hur snabbt infusionen ska ges. Första gången patienten får Gamunex® rekommendera långsam start (0,1 ml/kg/t) och noggrann monitorering av patienten. Detta gäller även efter ett långt uppehåll i behandlingen och vid byte av IVIg-podukt.</t>
  </si>
  <si>
    <t>För infusionsguide för VUXNA – kontakta Grifols Nordic</t>
  </si>
  <si>
    <t>OBS! Infusionguiden är ett hjälpmedel vid infusion av Gamunex®. Angivna infusionshastigheter tar inte hänsyn till patientens individuella tillstånd och reaktioner. Beslut om individuell dos, infusionshastighet, åtgärd vid reaktioner etc fattas av ordinerande läkare.</t>
  </si>
  <si>
    <r>
      <t xml:space="preserve">Guider med utgångspunkt från ordinerad </t>
    </r>
    <r>
      <rPr>
        <b/>
        <sz val="11"/>
        <color theme="1"/>
        <rFont val="Calibri"/>
        <family val="2"/>
        <scheme val="minor"/>
      </rPr>
      <t>total dos (g)</t>
    </r>
    <r>
      <rPr>
        <sz val="11"/>
        <color theme="1"/>
        <rFont val="Calibri"/>
        <family val="2"/>
        <scheme val="minor"/>
      </rPr>
      <t xml:space="preserve">. </t>
    </r>
  </si>
  <si>
    <t>Första behandlingen 0,1 ml/kg/tim          – Start 0,1ml tot dos</t>
  </si>
  <si>
    <t>Starthastighet 0,3 ml/kg/tim                      – Start 0,3ml tot dos</t>
  </si>
  <si>
    <t>Starthastighet 0,6 ml/kg/tim                     – Start 0,6ml tot dos</t>
  </si>
  <si>
    <t xml:space="preserve">Första behandlingen 0,1 ml/kg/tim   – Start 0,1ml dos per kg
</t>
  </si>
  <si>
    <t>Starthastighet 0,3 ml/kg/tim              – Start 0,3ml dos per kg</t>
  </si>
  <si>
    <t>Starthastighet 0,6 ml/kg/tim              – Start 0,6ml dos per kg</t>
  </si>
  <si>
    <r>
      <rPr>
        <b/>
        <sz val="11"/>
        <color theme="1"/>
        <rFont val="Calibri"/>
        <family val="2"/>
        <scheme val="minor"/>
      </rPr>
      <t>OBS!</t>
    </r>
    <r>
      <rPr>
        <sz val="11"/>
        <color theme="1"/>
        <rFont val="Calibri"/>
        <family val="2"/>
        <scheme val="minor"/>
      </rPr>
      <t xml:space="preserve"> Infusionsguiden är ett hjälpmedel vid infusion av Gamunex®. Angivna infusionshastigheter tar inte hänsyn  till patientens individuella  tillstånd och  reaktioner.
Beslut om individuell dos, infusionshastighet, åtgärd vid reaktioner etc  fattas av ordinerande läkare. 
</t>
    </r>
  </si>
  <si>
    <r>
      <rPr>
        <b/>
        <sz val="11"/>
        <color theme="1"/>
        <rFont val="Calibri"/>
        <family val="2"/>
        <scheme val="minor"/>
      </rPr>
      <t>OBS!</t>
    </r>
    <r>
      <rPr>
        <sz val="11"/>
        <color theme="1"/>
        <rFont val="Calibri"/>
        <family val="2"/>
        <scheme val="minor"/>
      </rPr>
      <t xml:space="preserve"> Infusionguiden är ett hjälpmedel vid infusion av Gamunex®. Angivna infusionshastigheter tar inte hänsyn  till patientens individuella  tillstånd och  reaktioner.
Beslut om individuell dos, infusionshastighet, åtgärd vid reaktioner etc  fattas av ordinerande läkare. 
</t>
    </r>
  </si>
  <si>
    <t>SE111608</t>
  </si>
  <si>
    <t>0-30</t>
  </si>
  <si>
    <t xml:space="preserve">Första behandlingen, vid behandling efter långt uppehåll, eller vid byte av IVIg-läkemedel: Eventuella komplikationer kan ofta undvikas genom att säkerställa att patienterna inte är känsliga för immunglobulin genom att initialt infundera läkemedlet långsamt (0,1 ml/kg kroppsvikt per timme), övervakas noggrant under hela infusionsperioden och en timme därefter.  </t>
  </si>
  <si>
    <t xml:space="preserve">*Vid god tolerans kan högre starthastighet användas. Se flik ”Start 0,6 ml tot dos” . Efter avslutat infusion bör patienten observeras i minst 20 minuter.  </t>
  </si>
  <si>
    <t xml:space="preserve">*Vid god tolerans kan högre starthastighet användas. Se flik ”Start 0,6 ml dos per kg”. Efter avslutat infusion bör patienten observeras i minst 20 minuter. </t>
  </si>
  <si>
    <t>*För långsammare starthastighet 0,3 ml/kg/tim. Se flik  ”Start 0,3 ml tot dos”  Efter avslutat infusion bör patienten observeras i minst 20 minuter.</t>
  </si>
  <si>
    <t xml:space="preserve">*För långsammare starthastighet 0,3 ml/kg/tim. Se flik  ”Start 0,3 ml dos per kg”. Efter avslutat infusion bör patienten observeras i minst 20 minuter. </t>
  </si>
  <si>
    <r>
      <t xml:space="preserve">Guider med utgångspunkt från ordinerad  </t>
    </r>
    <r>
      <rPr>
        <b/>
        <sz val="11"/>
        <color theme="1"/>
        <rFont val="Calibri"/>
        <family val="2"/>
        <scheme val="minor"/>
      </rPr>
      <t>dos (g) per kg.</t>
    </r>
  </si>
  <si>
    <r>
      <rPr>
        <b/>
        <sz val="11"/>
        <color theme="1"/>
        <rFont val="Calibri"/>
        <family val="2"/>
        <scheme val="minor"/>
      </rPr>
      <t xml:space="preserve">Upptrappningssteg minuter </t>
    </r>
    <r>
      <rPr>
        <sz val="9"/>
        <color theme="1"/>
        <rFont val="Calibri"/>
        <family val="2"/>
        <scheme val="minor"/>
      </rPr>
      <t>Det första steget på 30 min är obligatoriskt.   Fr o m Steg 2  sker ökningen gradvis anpassad efter patientens tolerans. Tiderna i guiden är förslag</t>
    </r>
  </si>
  <si>
    <t>*Första behandlingen, vid behandling efter långt uppehåll, eller vid byte av IVIg-läkemedel: kan eventuella komplikationer ofta undvikas genom att säkerställa att patienterna inte är känsliga för immunglobulin genom att initialt infundera läkemedlet långsamt (0,1 ml/kg kroppsvikt per timme). Patienten övervakas noggrant under hela infusionsperioden och en timme därefter.</t>
  </si>
  <si>
    <r>
      <rPr>
        <b/>
        <sz val="11"/>
        <color theme="1"/>
        <rFont val="Calibri"/>
        <family val="2"/>
        <scheme val="minor"/>
      </rPr>
      <t>Upptrappningssteg minuter</t>
    </r>
    <r>
      <rPr>
        <b/>
        <sz val="12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Det första steget på 30 min är obligatoriskt.   Fr o m Steg 2 sker ökningen gradvis anpassad efter patientens tolerans. Tiderna i guiden är förslag</t>
    </r>
  </si>
  <si>
    <r>
      <rPr>
        <b/>
        <sz val="11"/>
        <color theme="1"/>
        <rFont val="Calibri"/>
        <family val="2"/>
        <scheme val="minor"/>
      </rPr>
      <t xml:space="preserve">Upptrappningssteg minuter </t>
    </r>
    <r>
      <rPr>
        <b/>
        <sz val="12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Det första steget på 30 min är obligatoriskt.   Fr o m Steg 2 sker ökningen gradvis anpassad efter patientens tolerans. Tiderna i guiden är förslag</t>
    </r>
  </si>
  <si>
    <r>
      <rPr>
        <b/>
        <sz val="11"/>
        <color theme="1"/>
        <rFont val="Calibri"/>
        <family val="2"/>
        <scheme val="minor"/>
      </rPr>
      <t xml:space="preserve">Upptrappningssteg minuter </t>
    </r>
    <r>
      <rPr>
        <sz val="9"/>
        <color theme="1"/>
        <rFont val="Calibri"/>
        <family val="2"/>
        <scheme val="minor"/>
      </rPr>
      <t>Det första steget på 30 min är obligatoriskt.   Fr o m Steg 2 sker ökningen gradvis anpassad efter patientens tolerans. Tiderna i guiden är förslag</t>
    </r>
  </si>
  <si>
    <r>
      <rPr>
        <sz val="14"/>
        <color theme="1"/>
        <rFont val="Calibri"/>
        <family val="2"/>
        <scheme val="minor"/>
      </rPr>
      <t xml:space="preserve">Infusionsguide </t>
    </r>
    <r>
      <rPr>
        <b/>
        <sz val="14"/>
        <color theme="1"/>
        <rFont val="Calibri"/>
        <family val="2"/>
        <scheme val="minor"/>
      </rPr>
      <t>Gamunex</t>
    </r>
    <r>
      <rPr>
        <b/>
        <sz val="14"/>
        <color theme="1"/>
        <rFont val="Calibri"/>
        <family val="2"/>
      </rPr>
      <t>®</t>
    </r>
    <r>
      <rPr>
        <b/>
        <sz val="14"/>
        <color theme="1"/>
        <rFont val="Calibri"/>
        <family val="2"/>
        <scheme val="minor"/>
      </rPr>
      <t xml:space="preserve"> 100 mg/ml</t>
    </r>
    <r>
      <rPr>
        <sz val="14"/>
        <color theme="1"/>
        <rFont val="Calibri"/>
        <family val="2"/>
        <scheme val="minor"/>
      </rPr>
      <t>, Intravenöst immunglobulin.</t>
    </r>
    <r>
      <rPr>
        <b/>
        <sz val="14"/>
        <color theme="5" tint="-0.249977111117893"/>
        <rFont val="Calibri"/>
        <family val="2"/>
        <scheme val="minor"/>
      </rPr>
      <t xml:space="preserve">                                                                                                                                    </t>
    </r>
    <r>
      <rPr>
        <b/>
        <sz val="14"/>
        <color rgb="FFFF0000"/>
        <rFont val="Calibri"/>
        <family val="2"/>
        <scheme val="minor"/>
      </rPr>
      <t xml:space="preserve">  Barn, första behandlingen*  </t>
    </r>
    <r>
      <rPr>
        <b/>
        <sz val="14"/>
        <color theme="5" tint="-0.249977111117893"/>
        <rFont val="Calibri"/>
        <family val="2"/>
        <scheme val="minor"/>
      </rPr>
      <t xml:space="preserve">                                                                                               </t>
    </r>
    <r>
      <rPr>
        <sz val="12"/>
        <rFont val="Calibri"/>
        <family val="2"/>
        <scheme val="minor"/>
      </rPr>
      <t xml:space="preserve">                                                      </t>
    </r>
    <r>
      <rPr>
        <sz val="11"/>
        <rFont val="Calibri"/>
        <family val="2"/>
        <scheme val="minor"/>
      </rPr>
      <t/>
    </r>
  </si>
  <si>
    <r>
      <t xml:space="preserve">För information om hur infusionsguiden fungerar, starta från flinken </t>
    </r>
    <r>
      <rPr>
        <b/>
        <u/>
        <sz val="16"/>
        <color rgb="FFFF0000"/>
        <rFont val="Calibri"/>
        <family val="2"/>
        <scheme val="minor"/>
      </rPr>
      <t xml:space="preserve">Info - </t>
    </r>
  </si>
  <si>
    <r>
      <t xml:space="preserve">Infusionsguide </t>
    </r>
    <r>
      <rPr>
        <b/>
        <sz val="14"/>
        <color theme="1"/>
        <rFont val="Calibri"/>
        <family val="2"/>
        <scheme val="minor"/>
      </rPr>
      <t>Gamunex® 100 mg/ml</t>
    </r>
    <r>
      <rPr>
        <sz val="14"/>
        <color theme="1"/>
        <rFont val="Calibri"/>
        <family val="2"/>
        <scheme val="minor"/>
      </rPr>
      <t xml:space="preserve">, Intravenöst immunglobulin.                                                                                                                                     </t>
    </r>
    <r>
      <rPr>
        <b/>
        <sz val="14"/>
        <color rgb="FFFF0000"/>
        <rFont val="Calibri"/>
        <family val="2"/>
        <scheme val="minor"/>
      </rPr>
      <t xml:space="preserve"> Barn. Starthastighet 0,6 ml/kg/tim.</t>
    </r>
    <r>
      <rPr>
        <sz val="14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 För långsam uppstart vid första behandlingen och vid misstanke om överkänslighet, se flik "Start 0,1 ml tot dos" </t>
    </r>
  </si>
  <si>
    <r>
      <t xml:space="preserve">Infusionsguide </t>
    </r>
    <r>
      <rPr>
        <b/>
        <sz val="14"/>
        <color theme="1"/>
        <rFont val="Calibri"/>
        <family val="2"/>
        <scheme val="minor"/>
      </rPr>
      <t>Gamunex® 100 mg/ml</t>
    </r>
    <r>
      <rPr>
        <sz val="14"/>
        <color theme="1"/>
        <rFont val="Calibri"/>
        <family val="2"/>
        <scheme val="minor"/>
      </rPr>
      <t xml:space="preserve">, Intravenöst immunglobulin.                                                                                                                                     </t>
    </r>
    <r>
      <rPr>
        <b/>
        <sz val="14"/>
        <color rgb="FFFF0000"/>
        <rFont val="Calibri"/>
        <family val="2"/>
        <scheme val="minor"/>
      </rPr>
      <t xml:space="preserve"> Barn. Starthastighet 0,3 ml/kg/tim.</t>
    </r>
    <r>
      <rPr>
        <sz val="14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För långsam uppstart vid första behandlingen och vid misstanke om överkänslighet, se flik "Start 0,1 ml tot dos"</t>
    </r>
  </si>
  <si>
    <r>
      <t>Infusionsguide</t>
    </r>
    <r>
      <rPr>
        <b/>
        <sz val="14"/>
        <color theme="1"/>
        <rFont val="Calibri"/>
        <family val="2"/>
        <scheme val="minor"/>
      </rPr>
      <t xml:space="preserve"> Gamunex® 100 mg/ml,</t>
    </r>
    <r>
      <rPr>
        <sz val="14"/>
        <color theme="1"/>
        <rFont val="Calibri"/>
        <family val="2"/>
        <scheme val="minor"/>
      </rPr>
      <t xml:space="preserve"> Intravenöst immunglobulin.                                                                                                                                    </t>
    </r>
    <r>
      <rPr>
        <sz val="14"/>
        <color rgb="FFFF0000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 xml:space="preserve"> Barn, första behandlingen*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</t>
    </r>
  </si>
  <si>
    <r>
      <t xml:space="preserve">För information hur infusionsguiden fungerar starta från flinken </t>
    </r>
    <r>
      <rPr>
        <b/>
        <u/>
        <sz val="16"/>
        <color rgb="FFFF0000"/>
        <rFont val="Calibri"/>
        <family val="2"/>
        <scheme val="minor"/>
      </rPr>
      <t>Info -</t>
    </r>
  </si>
  <si>
    <r>
      <t xml:space="preserve">Infusionsguide </t>
    </r>
    <r>
      <rPr>
        <b/>
        <sz val="14"/>
        <color theme="1"/>
        <rFont val="Calibri"/>
        <family val="2"/>
        <scheme val="minor"/>
      </rPr>
      <t>Gamunex® 100 mg/ml,</t>
    </r>
    <r>
      <rPr>
        <sz val="14"/>
        <color theme="1"/>
        <rFont val="Calibri"/>
        <family val="2"/>
        <scheme val="minor"/>
      </rPr>
      <t xml:space="preserve"> Intravenöst immunglobulin.                                                                                                                                  </t>
    </r>
    <r>
      <rPr>
        <sz val="14"/>
        <color rgb="FFFF0000"/>
        <rFont val="Calibri"/>
        <family val="2"/>
        <scheme val="minor"/>
      </rPr>
      <t xml:space="preserve">    </t>
    </r>
    <r>
      <rPr>
        <b/>
        <sz val="14"/>
        <color rgb="FFFF0000"/>
        <rFont val="Calibri"/>
        <family val="2"/>
        <scheme val="minor"/>
      </rPr>
      <t>Barn. Starthastighet 0,6 ml/kg/tim.</t>
    </r>
    <r>
      <rPr>
        <sz val="14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För långsam uppstart vid första behandlingen och vid misstanke om överkänslighet, se flik ”Start 0,1 ml dos per kg”  </t>
    </r>
  </si>
  <si>
    <t xml:space="preserve">Gamunex® 100 mg/ml, intravenöst immunglobulin </t>
  </si>
  <si>
    <t>Infusionsguide BARN</t>
  </si>
  <si>
    <t>Varunummer</t>
  </si>
  <si>
    <t>Produkt</t>
  </si>
  <si>
    <t>Koncentration</t>
  </si>
  <si>
    <t>Volym</t>
  </si>
  <si>
    <t>Gram/förp</t>
  </si>
  <si>
    <t>028133</t>
  </si>
  <si>
    <r>
      <t>Gamunex</t>
    </r>
    <r>
      <rPr>
        <sz val="11"/>
        <color theme="1"/>
        <rFont val="Calibri"/>
        <family val="2"/>
      </rPr>
      <t>®</t>
    </r>
  </si>
  <si>
    <t>100 mg/ml</t>
  </si>
  <si>
    <t>10 ml</t>
  </si>
  <si>
    <t>028144</t>
  </si>
  <si>
    <t>50 ml</t>
  </si>
  <si>
    <t>028155</t>
  </si>
  <si>
    <t>100 ml</t>
  </si>
  <si>
    <t>028166</t>
  </si>
  <si>
    <t>200 ml</t>
  </si>
  <si>
    <t>400 ml</t>
  </si>
  <si>
    <r>
      <t xml:space="preserve">För information om hur infusionsguiden fungerar, starta från flinken </t>
    </r>
    <r>
      <rPr>
        <b/>
        <u/>
        <sz val="16"/>
        <color rgb="FFFF0000"/>
        <rFont val="Calibri"/>
        <family val="2"/>
        <scheme val="minor"/>
      </rPr>
      <t>Info -</t>
    </r>
    <r>
      <rPr>
        <b/>
        <u/>
        <sz val="16"/>
        <color theme="10"/>
        <rFont val="Calibri"/>
        <family val="2"/>
        <scheme val="minor"/>
      </rPr>
      <t xml:space="preserve"> </t>
    </r>
  </si>
  <si>
    <r>
      <t xml:space="preserve">För information om hur infusionsguiden fungerar, starta från flinken </t>
    </r>
    <r>
      <rPr>
        <b/>
        <u/>
        <sz val="16"/>
        <color rgb="FFFF0000"/>
        <rFont val="Calibri"/>
        <family val="2"/>
        <scheme val="minor"/>
      </rPr>
      <t xml:space="preserve">Info   - </t>
    </r>
  </si>
  <si>
    <r>
      <t xml:space="preserve">Infusionsguide </t>
    </r>
    <r>
      <rPr>
        <b/>
        <sz val="14"/>
        <color theme="1"/>
        <rFont val="Calibri"/>
        <family val="2"/>
        <scheme val="minor"/>
      </rPr>
      <t>Gamunex® 100 mg/ml</t>
    </r>
    <r>
      <rPr>
        <sz val="14"/>
        <color theme="1"/>
        <rFont val="Calibri"/>
        <family val="2"/>
        <scheme val="minor"/>
      </rPr>
      <t xml:space="preserve">, Intravenöst immunglobulin.                                                                                                                                      </t>
    </r>
    <r>
      <rPr>
        <b/>
        <sz val="14"/>
        <color rgb="FFFF0000"/>
        <rFont val="Calibri"/>
        <family val="2"/>
        <scheme val="minor"/>
      </rPr>
      <t xml:space="preserve">Barn. Starthastighet 0,3 ml/kg/tim. </t>
    </r>
    <r>
      <rPr>
        <sz val="11"/>
        <color theme="1"/>
        <rFont val="Calibri"/>
        <family val="2"/>
        <scheme val="minor"/>
      </rPr>
      <t xml:space="preserve">
 För långsam uppstart vid första behandlingen och vid misstanke om överkänslighet, se flik ”Start 0,1 ml dos per kg”    </t>
    </r>
  </si>
  <si>
    <r>
      <t xml:space="preserve">För information hur infusionsguiden fungerar starta från flinken </t>
    </r>
    <r>
      <rPr>
        <b/>
        <u/>
        <sz val="16"/>
        <color rgb="FFFF0000"/>
        <rFont val="Calibri"/>
        <family val="2"/>
        <scheme val="minor"/>
      </rPr>
      <t xml:space="preserve">Info -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</si>
</sst>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h:mm;@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theme="5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50">
    <xf numFmtId="0" fontId="0" fillId="0" borderId="0" xfId="0"/>
    <xf numFmtId="1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1" fontId="0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4" xfId="0" applyFont="1" applyBorder="1" applyProtection="1"/>
    <xf numFmtId="0" fontId="0" fillId="2" borderId="0" xfId="0" applyFill="1" applyBorder="1" applyProtection="1"/>
    <xf numFmtId="0" fontId="1" fillId="0" borderId="5" xfId="0" applyFont="1" applyBorder="1" applyProtection="1"/>
    <xf numFmtId="0" fontId="2" fillId="0" borderId="7" xfId="0" applyFont="1" applyBorder="1" applyAlignment="1" applyProtection="1">
      <alignment horizontal="center" vertical="top" wrapText="1"/>
    </xf>
    <xf numFmtId="0" fontId="0" fillId="2" borderId="8" xfId="0" applyFont="1" applyFill="1" applyBorder="1" applyAlignment="1" applyProtection="1">
      <alignment horizontal="left" vertical="top" wrapText="1"/>
    </xf>
    <xf numFmtId="164" fontId="0" fillId="2" borderId="1" xfId="0" applyNumberFormat="1" applyFont="1" applyFill="1" applyBorder="1" applyAlignment="1" applyProtection="1">
      <alignment horizontal="center" vertical="center"/>
    </xf>
    <xf numFmtId="1" fontId="0" fillId="2" borderId="1" xfId="0" applyNumberFormat="1" applyFont="1" applyFill="1" applyBorder="1" applyAlignment="1" applyProtection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horizontal="left" wrapText="1"/>
    </xf>
    <xf numFmtId="164" fontId="0" fillId="2" borderId="10" xfId="0" applyNumberFormat="1" applyFont="1" applyFill="1" applyBorder="1" applyAlignment="1" applyProtection="1">
      <alignment horizontal="center" vertical="center"/>
    </xf>
    <xf numFmtId="1" fontId="0" fillId="2" borderId="10" xfId="0" applyNumberFormat="1" applyFont="1" applyFill="1" applyBorder="1" applyAlignment="1" applyProtection="1">
      <alignment horizontal="center" vertical="center"/>
    </xf>
    <xf numFmtId="1" fontId="6" fillId="2" borderId="10" xfId="0" applyNumberFormat="1" applyFont="1" applyFill="1" applyBorder="1" applyAlignment="1" applyProtection="1">
      <alignment horizontal="center" vertical="center"/>
    </xf>
    <xf numFmtId="1" fontId="0" fillId="2" borderId="0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left" vertical="top" wrapText="1"/>
    </xf>
    <xf numFmtId="0" fontId="0" fillId="0" borderId="14" xfId="0" applyFont="1" applyBorder="1" applyAlignment="1" applyProtection="1">
      <alignment horizontal="left" vertical="top" wrapText="1"/>
    </xf>
    <xf numFmtId="0" fontId="0" fillId="0" borderId="15" xfId="0" applyFont="1" applyBorder="1" applyAlignment="1" applyProtection="1">
      <alignment horizontal="center" vertical="top" wrapText="1"/>
    </xf>
    <xf numFmtId="0" fontId="0" fillId="2" borderId="15" xfId="0" applyFont="1" applyFill="1" applyBorder="1" applyAlignment="1" applyProtection="1">
      <alignment horizontal="center" vertical="top" wrapText="1"/>
    </xf>
    <xf numFmtId="1" fontId="1" fillId="2" borderId="15" xfId="0" applyNumberFormat="1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left" wrapText="1"/>
    </xf>
    <xf numFmtId="0" fontId="0" fillId="3" borderId="10" xfId="0" applyFill="1" applyBorder="1" applyAlignment="1" applyProtection="1">
      <alignment horizontal="center"/>
      <protection locked="0"/>
    </xf>
    <xf numFmtId="165" fontId="1" fillId="2" borderId="13" xfId="0" applyNumberFormat="1" applyFont="1" applyFill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horizontal="center" vertical="top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</xf>
    <xf numFmtId="0" fontId="2" fillId="2" borderId="15" xfId="0" applyFont="1" applyFill="1" applyBorder="1" applyAlignment="1" applyProtection="1">
      <alignment horizontal="left" vertical="top" wrapText="1"/>
    </xf>
    <xf numFmtId="0" fontId="1" fillId="0" borderId="15" xfId="0" applyFont="1" applyBorder="1" applyAlignment="1" applyProtection="1">
      <alignment horizontal="center" vertical="top" wrapText="1"/>
    </xf>
    <xf numFmtId="0" fontId="1" fillId="0" borderId="22" xfId="0" applyFont="1" applyBorder="1" applyProtection="1"/>
    <xf numFmtId="0" fontId="0" fillId="0" borderId="24" xfId="0" applyFont="1" applyBorder="1" applyAlignment="1" applyProtection="1"/>
    <xf numFmtId="0" fontId="0" fillId="3" borderId="25" xfId="0" applyFill="1" applyBorder="1" applyProtection="1">
      <protection locked="0"/>
    </xf>
    <xf numFmtId="0" fontId="0" fillId="0" borderId="26" xfId="0" applyFont="1" applyBorder="1" applyAlignment="1" applyProtection="1"/>
    <xf numFmtId="0" fontId="0" fillId="3" borderId="23" xfId="0" applyFont="1" applyFill="1" applyBorder="1" applyAlignment="1" applyProtection="1">
      <alignment horizontal="center"/>
      <protection locked="0"/>
    </xf>
    <xf numFmtId="0" fontId="0" fillId="3" borderId="17" xfId="0" applyFont="1" applyFill="1" applyBorder="1" applyAlignment="1" applyProtection="1">
      <alignment horizontal="center"/>
      <protection locked="0"/>
    </xf>
    <xf numFmtId="164" fontId="0" fillId="2" borderId="17" xfId="0" applyNumberFormat="1" applyFont="1" applyFill="1" applyBorder="1" applyAlignment="1" applyProtection="1">
      <alignment horizontal="center"/>
    </xf>
    <xf numFmtId="1" fontId="0" fillId="3" borderId="17" xfId="0" applyNumberFormat="1" applyFont="1" applyFill="1" applyBorder="1" applyAlignment="1" applyProtection="1">
      <alignment horizontal="center"/>
      <protection locked="0"/>
    </xf>
    <xf numFmtId="1" fontId="0" fillId="2" borderId="3" xfId="0" applyNumberFormat="1" applyFont="1" applyFill="1" applyBorder="1" applyAlignment="1" applyProtection="1">
      <alignment horizontal="center"/>
    </xf>
    <xf numFmtId="164" fontId="0" fillId="2" borderId="13" xfId="0" applyNumberFormat="1" applyFont="1" applyFill="1" applyBorder="1" applyAlignment="1" applyProtection="1">
      <alignment horizontal="center" vertical="center"/>
    </xf>
    <xf numFmtId="0" fontId="0" fillId="2" borderId="0" xfId="0" applyFill="1"/>
    <xf numFmtId="0" fontId="0" fillId="2" borderId="0" xfId="0" applyFill="1" applyProtection="1"/>
    <xf numFmtId="0" fontId="0" fillId="2" borderId="0" xfId="0" applyFill="1" applyAlignment="1"/>
    <xf numFmtId="0" fontId="1" fillId="2" borderId="0" xfId="0" applyFont="1" applyFill="1" applyBorder="1" applyAlignment="1" applyProtection="1">
      <alignment horizontal="right"/>
    </xf>
    <xf numFmtId="0" fontId="0" fillId="2" borderId="0" xfId="0" applyFill="1" applyBorder="1" applyAlignment="1" applyProtection="1"/>
    <xf numFmtId="1" fontId="0" fillId="2" borderId="15" xfId="0" applyNumberFormat="1" applyFont="1" applyFill="1" applyBorder="1" applyAlignment="1" applyProtection="1">
      <alignment horizontal="center" vertical="top" wrapText="1"/>
    </xf>
    <xf numFmtId="164" fontId="0" fillId="3" borderId="17" xfId="0" applyNumberFormat="1" applyFont="1" applyFill="1" applyBorder="1" applyAlignment="1" applyProtection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horizontal="center"/>
    </xf>
    <xf numFmtId="0" fontId="3" fillId="0" borderId="33" xfId="0" applyFont="1" applyBorder="1" applyAlignment="1" applyProtection="1">
      <alignment horizontal="left" vertical="center" wrapText="1"/>
    </xf>
    <xf numFmtId="0" fontId="17" fillId="2" borderId="0" xfId="1" quotePrefix="1" applyFill="1"/>
    <xf numFmtId="0" fontId="18" fillId="0" borderId="0" xfId="0" applyFont="1"/>
    <xf numFmtId="0" fontId="19" fillId="2" borderId="0" xfId="0" applyFont="1" applyFill="1"/>
    <xf numFmtId="0" fontId="0" fillId="0" borderId="0" xfId="0" applyFill="1"/>
    <xf numFmtId="0" fontId="17" fillId="2" borderId="0" xfId="1" applyFill="1"/>
    <xf numFmtId="0" fontId="0" fillId="2" borderId="13" xfId="0" applyFill="1" applyBorder="1" applyAlignment="1">
      <alignment wrapText="1"/>
    </xf>
    <xf numFmtId="0" fontId="17" fillId="2" borderId="34" xfId="1" applyFill="1" applyBorder="1" applyAlignment="1">
      <alignment wrapText="1"/>
    </xf>
    <xf numFmtId="0" fontId="17" fillId="2" borderId="15" xfId="1" applyFill="1" applyBorder="1" applyAlignment="1">
      <alignment wrapText="1"/>
    </xf>
    <xf numFmtId="0" fontId="21" fillId="2" borderId="0" xfId="0" applyFont="1" applyFill="1"/>
    <xf numFmtId="1" fontId="0" fillId="2" borderId="17" xfId="0" applyNumberFormat="1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 vertical="top" wrapText="1"/>
    </xf>
    <xf numFmtId="20" fontId="1" fillId="3" borderId="16" xfId="0" applyNumberFormat="1" applyFont="1" applyFill="1" applyBorder="1" applyAlignment="1" applyProtection="1">
      <alignment horizontal="center" vertical="top"/>
      <protection locked="0"/>
    </xf>
    <xf numFmtId="20" fontId="1" fillId="3" borderId="10" xfId="0" applyNumberFormat="1" applyFont="1" applyFill="1" applyBorder="1" applyAlignment="1" applyProtection="1">
      <alignment horizontal="center" vertical="top"/>
      <protection locked="0"/>
    </xf>
    <xf numFmtId="20" fontId="0" fillId="3" borderId="11" xfId="0" applyNumberFormat="1" applyFont="1" applyFill="1" applyBorder="1" applyAlignment="1" applyProtection="1">
      <alignment horizontal="center" vertical="center" wrapText="1"/>
      <protection locked="0"/>
    </xf>
    <xf numFmtId="20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0" fontId="0" fillId="3" borderId="2" xfId="0" applyNumberFormat="1" applyFont="1" applyFill="1" applyBorder="1" applyAlignment="1" applyProtection="1">
      <alignment horizontal="center" vertical="center" wrapText="1"/>
      <protection locked="0"/>
    </xf>
    <xf numFmtId="16" fontId="0" fillId="3" borderId="23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vertical="center"/>
    </xf>
    <xf numFmtId="0" fontId="19" fillId="2" borderId="0" xfId="0" applyFont="1" applyFill="1" applyAlignment="1">
      <alignment wrapText="1"/>
    </xf>
    <xf numFmtId="0" fontId="22" fillId="0" borderId="0" xfId="1" applyFont="1"/>
    <xf numFmtId="0" fontId="17" fillId="5" borderId="16" xfId="1" applyFill="1" applyBorder="1"/>
    <xf numFmtId="0" fontId="0" fillId="5" borderId="20" xfId="0" applyFill="1" applyBorder="1"/>
    <xf numFmtId="0" fontId="0" fillId="5" borderId="21" xfId="0" applyFill="1" applyBorder="1"/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13" xfId="0" applyFill="1" applyBorder="1"/>
    <xf numFmtId="0" fontId="17" fillId="2" borderId="34" xfId="1" applyFill="1" applyBorder="1"/>
    <xf numFmtId="0" fontId="20" fillId="2" borderId="15" xfId="0" applyFont="1" applyFill="1" applyBorder="1"/>
    <xf numFmtId="0" fontId="0" fillId="2" borderId="0" xfId="0" applyFill="1" applyAlignment="1">
      <alignment horizontal="left"/>
    </xf>
    <xf numFmtId="0" fontId="1" fillId="2" borderId="16" xfId="0" applyFont="1" applyFill="1" applyBorder="1" applyAlignment="1" applyProtection="1">
      <alignment horizontal="left" vertical="top" wrapText="1"/>
    </xf>
    <xf numFmtId="0" fontId="1" fillId="0" borderId="15" xfId="0" applyFont="1" applyBorder="1" applyAlignment="1" applyProtection="1">
      <alignment horizontal="left" vertical="top" wrapText="1"/>
    </xf>
    <xf numFmtId="0" fontId="17" fillId="0" borderId="0" xfId="1" applyAlignment="1">
      <alignment horizontal="center" vertical="center"/>
    </xf>
    <xf numFmtId="0" fontId="17" fillId="0" borderId="0" xfId="1" applyAlignment="1">
      <alignment horizontal="left" vertical="top"/>
    </xf>
    <xf numFmtId="0" fontId="24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49" fontId="0" fillId="2" borderId="40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49" fontId="0" fillId="2" borderId="42" xfId="0" applyNumberFormat="1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16" fillId="0" borderId="30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27" fillId="2" borderId="0" xfId="1" applyFont="1" applyFill="1" applyAlignment="1">
      <alignment horizontal="left" vertical="center"/>
    </xf>
    <xf numFmtId="0" fontId="27" fillId="0" borderId="0" xfId="1" applyFont="1" applyAlignment="1">
      <alignment horizontal="left"/>
    </xf>
    <xf numFmtId="0" fontId="0" fillId="5" borderId="35" xfId="0" applyFont="1" applyFill="1" applyBorder="1" applyAlignment="1" applyProtection="1">
      <alignment horizontal="left" vertical="center" wrapText="1"/>
    </xf>
    <xf numFmtId="0" fontId="0" fillId="5" borderId="18" xfId="0" applyFont="1" applyFill="1" applyBorder="1" applyAlignment="1" applyProtection="1">
      <alignment horizontal="left" vertical="center" wrapText="1"/>
    </xf>
    <xf numFmtId="0" fontId="0" fillId="5" borderId="36" xfId="0" applyFont="1" applyFill="1" applyBorder="1" applyAlignment="1" applyProtection="1">
      <alignment horizontal="left" vertical="center" wrapText="1"/>
    </xf>
    <xf numFmtId="0" fontId="0" fillId="5" borderId="12" xfId="0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0" fillId="5" borderId="19" xfId="0" applyFill="1" applyBorder="1" applyAlignment="1">
      <alignment wrapText="1"/>
    </xf>
    <xf numFmtId="0" fontId="0" fillId="3" borderId="24" xfId="0" applyFill="1" applyBorder="1" applyAlignment="1" applyProtection="1">
      <protection locked="0"/>
    </xf>
    <xf numFmtId="0" fontId="0" fillId="0" borderId="26" xfId="0" applyBorder="1" applyAlignment="1"/>
    <xf numFmtId="0" fontId="0" fillId="0" borderId="27" xfId="0" applyBorder="1" applyAlignment="1"/>
    <xf numFmtId="0" fontId="3" fillId="0" borderId="31" xfId="0" applyFont="1" applyBorder="1" applyAlignment="1" applyProtection="1">
      <alignment vertical="top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5" fillId="4" borderId="24" xfId="0" applyFont="1" applyFill="1" applyBorder="1" applyAlignment="1" applyProtection="1">
      <alignment vertical="top" wrapText="1"/>
    </xf>
    <xf numFmtId="0" fontId="0" fillId="4" borderId="26" xfId="0" applyFill="1" applyBorder="1" applyAlignment="1" applyProtection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1" fillId="2" borderId="28" xfId="0" applyFont="1" applyFill="1" applyBorder="1" applyAlignment="1" applyProtection="1"/>
    <xf numFmtId="0" fontId="1" fillId="2" borderId="29" xfId="0" applyFont="1" applyFill="1" applyBorder="1" applyAlignment="1"/>
    <xf numFmtId="0" fontId="14" fillId="3" borderId="24" xfId="0" applyFont="1" applyFill="1" applyBorder="1" applyAlignment="1" applyProtection="1"/>
    <xf numFmtId="0" fontId="14" fillId="3" borderId="27" xfId="0" applyFont="1" applyFill="1" applyBorder="1" applyAlignment="1" applyProtection="1"/>
    <xf numFmtId="0" fontId="0" fillId="4" borderId="12" xfId="0" applyFont="1" applyFill="1" applyBorder="1" applyAlignment="1" applyProtection="1">
      <alignment vertical="center" wrapText="1"/>
    </xf>
    <xf numFmtId="0" fontId="0" fillId="0" borderId="0" xfId="0" applyBorder="1" applyAlignment="1"/>
    <xf numFmtId="0" fontId="0" fillId="0" borderId="19" xfId="0" applyBorder="1" applyAlignment="1"/>
    <xf numFmtId="0" fontId="0" fillId="0" borderId="12" xfId="0" applyBorder="1" applyAlignment="1"/>
    <xf numFmtId="0" fontId="0" fillId="0" borderId="16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1" fillId="2" borderId="20" xfId="0" applyFont="1" applyFill="1" applyBorder="1" applyAlignment="1" applyProtection="1"/>
    <xf numFmtId="0" fontId="1" fillId="2" borderId="21" xfId="0" applyFont="1" applyFill="1" applyBorder="1" applyAlignment="1"/>
    <xf numFmtId="0" fontId="27" fillId="0" borderId="0" xfId="1" applyFont="1" applyAlignment="1">
      <alignment horizontal="left" vertical="center"/>
    </xf>
    <xf numFmtId="0" fontId="4" fillId="4" borderId="24" xfId="0" applyFont="1" applyFill="1" applyBorder="1" applyAlignment="1" applyProtection="1">
      <alignment horizontal="left" vertical="top" wrapText="1"/>
    </xf>
    <xf numFmtId="0" fontId="0" fillId="4" borderId="26" xfId="0" applyFill="1" applyBorder="1" applyAlignment="1" applyProtection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17" fillId="0" borderId="0" xfId="1" applyAlignment="1">
      <alignment horizontal="left" vertical="center"/>
    </xf>
    <xf numFmtId="0" fontId="27" fillId="2" borderId="0" xfId="1" applyFont="1" applyFill="1" applyAlignment="1">
      <alignment horizontal="left" vertical="top"/>
    </xf>
    <xf numFmtId="0" fontId="27" fillId="0" borderId="0" xfId="1" applyFont="1" applyAlignment="1">
      <alignment horizontal="left" vertical="top"/>
    </xf>
    <xf numFmtId="0" fontId="0" fillId="5" borderId="35" xfId="0" applyFont="1" applyFill="1" applyBorder="1" applyAlignment="1" applyProtection="1">
      <alignment horizontal="left" vertical="top" wrapText="1"/>
    </xf>
    <xf numFmtId="0" fontId="0" fillId="5" borderId="18" xfId="0" applyFont="1" applyFill="1" applyBorder="1" applyAlignment="1" applyProtection="1">
      <alignment horizontal="left" vertical="top" wrapText="1"/>
    </xf>
    <xf numFmtId="0" fontId="0" fillId="5" borderId="36" xfId="0" applyFont="1" applyFill="1" applyBorder="1" applyAlignment="1" applyProtection="1">
      <alignment horizontal="left" vertical="top" wrapText="1"/>
    </xf>
    <xf numFmtId="0" fontId="0" fillId="5" borderId="12" xfId="0" applyFill="1" applyBorder="1" applyAlignment="1">
      <alignment vertical="top" wrapText="1"/>
    </xf>
    <xf numFmtId="0" fontId="0" fillId="5" borderId="0" xfId="0" applyFill="1" applyBorder="1" applyAlignment="1">
      <alignment vertical="top" wrapText="1"/>
    </xf>
    <xf numFmtId="0" fontId="0" fillId="5" borderId="19" xfId="0" applyFill="1" applyBorder="1" applyAlignment="1">
      <alignment vertical="top" wrapText="1"/>
    </xf>
    <xf numFmtId="0" fontId="4" fillId="4" borderId="24" xfId="0" applyFont="1" applyFill="1" applyBorder="1" applyAlignment="1" applyProtection="1">
      <alignment vertical="top" wrapText="1"/>
    </xf>
    <xf numFmtId="0" fontId="4" fillId="4" borderId="24" xfId="0" applyFont="1" applyFill="1" applyBorder="1" applyAlignment="1" applyProtection="1">
      <alignment horizontal="left" wrapText="1"/>
    </xf>
    <xf numFmtId="0" fontId="0" fillId="4" borderId="26" xfId="0" applyFill="1" applyBorder="1" applyAlignment="1" applyProtection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9FD6FF"/>
      <color rgb="FFFFFFCC"/>
      <color rgb="FF66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552450</xdr:colOff>
      <xdr:row>1</xdr:row>
      <xdr:rowOff>188595</xdr:rowOff>
    </xdr:from>
    <xdr:to>
      <xdr:col>4</xdr:col>
      <xdr:colOff>1307677</xdr:colOff>
      <xdr:row>3</xdr:row>
      <xdr:rowOff>110489</xdr:rowOff>
    </xdr:to>
    <xdr:pic>
      <xdr:nvPicPr>
        <xdr:cNvPr id="3" name="Picture 12">
          <a:extLst>
            <a:ext uri="{FF2B5EF4-FFF2-40B4-BE49-F238E27FC236}">
              <a16:creationId xmlns:a16="http://schemas.microsoft.com/office/drawing/2014/main" id="{DC81D206-7B39-4968-AD7C-B863FEF19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379095"/>
          <a:ext cx="1345777" cy="379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104170</xdr:colOff>
      <xdr:row>1</xdr:row>
      <xdr:rowOff>28575</xdr:rowOff>
    </xdr:from>
    <xdr:to>
      <xdr:col>7</xdr:col>
      <xdr:colOff>1344261</xdr:colOff>
      <xdr:row>1</xdr:row>
      <xdr:rowOff>371475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802FD809-C0D0-44D9-BC8C-DE441B7B1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5495" y="371475"/>
          <a:ext cx="1240091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352425</xdr:colOff>
      <xdr:row>1</xdr:row>
      <xdr:rowOff>0</xdr:rowOff>
    </xdr:from>
    <xdr:to>
      <xdr:col>7</xdr:col>
      <xdr:colOff>1592516</xdr:colOff>
      <xdr:row>1</xdr:row>
      <xdr:rowOff>342900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F5D388D1-A8D7-4791-BB31-C2C99CA07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419100"/>
          <a:ext cx="1240091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276225</xdr:colOff>
      <xdr:row>1</xdr:row>
      <xdr:rowOff>19050</xdr:rowOff>
    </xdr:from>
    <xdr:to>
      <xdr:col>7</xdr:col>
      <xdr:colOff>1516316</xdr:colOff>
      <xdr:row>1</xdr:row>
      <xdr:rowOff>361950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BC5FC9BB-1378-454A-9A60-67D2DF8CE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476250"/>
          <a:ext cx="1240091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1</xdr:row>
      <xdr:rowOff>28575</xdr:rowOff>
    </xdr:from>
    <xdr:to>
      <xdr:col>7</xdr:col>
      <xdr:colOff>1335341</xdr:colOff>
      <xdr:row>1</xdr:row>
      <xdr:rowOff>371475</xdr:rowOff>
    </xdr:to>
    <xdr:pic>
      <xdr:nvPicPr>
        <xdr:cNvPr id="3" name="Picture 12">
          <a:extLst>
            <a:ext uri="{FF2B5EF4-FFF2-40B4-BE49-F238E27FC236}">
              <a16:creationId xmlns:a16="http://schemas.microsoft.com/office/drawing/2014/main" id="{A58E3CD5-DE68-47A6-88F5-8903D87D5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409575"/>
          <a:ext cx="1240091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1</xdr:row>
      <xdr:rowOff>38100</xdr:rowOff>
    </xdr:from>
    <xdr:to>
      <xdr:col>7</xdr:col>
      <xdr:colOff>1487741</xdr:colOff>
      <xdr:row>1</xdr:row>
      <xdr:rowOff>381000</xdr:rowOff>
    </xdr:to>
    <xdr:pic>
      <xdr:nvPicPr>
        <xdr:cNvPr id="3" name="Picture 12">
          <a:extLst>
            <a:ext uri="{FF2B5EF4-FFF2-40B4-BE49-F238E27FC236}">
              <a16:creationId xmlns:a16="http://schemas.microsoft.com/office/drawing/2014/main" id="{F94456A5-2BAA-49D9-B49A-3A849D4A5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352425"/>
          <a:ext cx="1240091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285750</xdr:colOff>
      <xdr:row>1</xdr:row>
      <xdr:rowOff>28575</xdr:rowOff>
    </xdr:from>
    <xdr:to>
      <xdr:col>7</xdr:col>
      <xdr:colOff>1525841</xdr:colOff>
      <xdr:row>1</xdr:row>
      <xdr:rowOff>371475</xdr:rowOff>
    </xdr:to>
    <xdr:pic>
      <xdr:nvPicPr>
        <xdr:cNvPr id="3" name="Picture 12">
          <a:extLst>
            <a:ext uri="{FF2B5EF4-FFF2-40B4-BE49-F238E27FC236}">
              <a16:creationId xmlns:a16="http://schemas.microsoft.com/office/drawing/2014/main" id="{571C6B2E-EEE6-45BC-AAF7-E3E5682E8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323850"/>
          <a:ext cx="1240091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ass.se/LIF/product?userType=0&amp;nplId=2006030700005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ass.se/LIF/product?userType=0&amp;nplId=20060307000053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fass.se/LIF/product?userType=0&amp;nplId=20060307000053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fass.se/LIF/product?userType=0&amp;nplId=20060307000053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fass.se/LIF/product?userType=0&amp;nplId=20060307000053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fass.se/LIF/product?userType=0&amp;nplId=20060307000053" TargetMode="External"/><Relationship Id="rId1" Type="http://schemas.openxmlformats.org/officeDocument/2006/relationships/hyperlink" Target="https://grifolsnordic.sharepoint.com/Anki/AppData/Local/Microsoft/Windows/INetCache/Content.Outlook/HC6VJAO8/Infusionsschema%20barn%20Gamunex%20%20AE%20(003).xlsx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fass.se/LIF/product?userType=0&amp;nplId=20060307000053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>
      <selection activeCell="C3" sqref="C3"/>
    </sheetView>
  </sheetViews>
  <sheetFormatPr defaultColWidth="8.85546875" defaultRowHeight="15" x14ac:dyDescent="0.25"/>
  <cols>
    <col min="1" max="2" width="8.85546875" style="42"/>
    <col min="3" max="3" width="81.85546875" style="42" customWidth="1"/>
    <col min="4" max="4" width="8.85546875" style="42"/>
    <col min="5" max="5" width="19.85546875" style="42" customWidth="1"/>
    <col min="6" max="6" width="8.85546875" style="42" customWidth="1"/>
    <col min="7" max="16384" width="8.85546875" style="42"/>
  </cols>
  <sheetData>
    <row r="1" spans="1:8" x14ac:dyDescent="0.25">
      <c r="A1" s="61" t="s">
        <v>44</v>
      </c>
    </row>
    <row r="2" spans="1:8" x14ac:dyDescent="0.25">
      <c r="A2" s="61"/>
    </row>
    <row r="3" spans="1:8" ht="21" x14ac:dyDescent="0.25">
      <c r="A3" s="61"/>
      <c r="C3" s="87" t="s">
        <v>64</v>
      </c>
    </row>
    <row r="4" spans="1:8" ht="21" x14ac:dyDescent="0.25">
      <c r="A4" s="61"/>
      <c r="C4" s="87" t="s">
        <v>65</v>
      </c>
    </row>
    <row r="5" spans="1:8" x14ac:dyDescent="0.25">
      <c r="C5" s="70" t="s">
        <v>33</v>
      </c>
    </row>
    <row r="6" spans="1:8" ht="15.75" thickBot="1" x14ac:dyDescent="0.3">
      <c r="C6" s="57" t="s">
        <v>28</v>
      </c>
    </row>
    <row r="7" spans="1:8" ht="92.45" customHeight="1" thickBot="1" x14ac:dyDescent="0.3">
      <c r="C7" s="78" t="s">
        <v>32</v>
      </c>
      <c r="E7" s="52" t="s">
        <v>22</v>
      </c>
    </row>
    <row r="8" spans="1:8" ht="15.75" thickBot="1" x14ac:dyDescent="0.3">
      <c r="E8" s="50"/>
    </row>
    <row r="9" spans="1:8" x14ac:dyDescent="0.25">
      <c r="C9" s="98" t="s">
        <v>34</v>
      </c>
      <c r="E9" s="50"/>
    </row>
    <row r="10" spans="1:8" ht="48" customHeight="1" thickBot="1" x14ac:dyDescent="0.3">
      <c r="C10" s="99"/>
      <c r="H10" s="51"/>
    </row>
    <row r="12" spans="1:8" x14ac:dyDescent="0.25">
      <c r="C12" s="58" t="s">
        <v>35</v>
      </c>
    </row>
    <row r="13" spans="1:8" x14ac:dyDescent="0.25">
      <c r="C13" s="59" t="str">
        <f>'Start 0,1ml tot dos'!A1</f>
        <v>Första behandlingen 0,1 ml/kg/tim          – Start 0,1ml tot dos</v>
      </c>
    </row>
    <row r="14" spans="1:8" x14ac:dyDescent="0.25">
      <c r="C14" s="59" t="str">
        <f>'Start 0,3ml tot dos'!A1</f>
        <v>Starthastighet 0,3 ml/kg/tim                      – Start 0,3ml tot dos</v>
      </c>
    </row>
    <row r="15" spans="1:8" x14ac:dyDescent="0.25">
      <c r="C15" s="60" t="str">
        <f>'Start 0,6ml tot dos'!A1</f>
        <v>Starthastighet 0,6 ml/kg/tim                     – Start 0,6ml tot dos</v>
      </c>
    </row>
    <row r="16" spans="1:8" x14ac:dyDescent="0.25">
      <c r="C16" s="56"/>
      <c r="F16" s="53"/>
    </row>
    <row r="17" spans="3:6" x14ac:dyDescent="0.25">
      <c r="C17" s="79" t="s">
        <v>51</v>
      </c>
    </row>
    <row r="18" spans="3:6" x14ac:dyDescent="0.25">
      <c r="C18" s="80" t="str">
        <f>'Start 0,1ml dos per kg'!A1</f>
        <v xml:space="preserve">Första behandlingen 0,1 ml/kg/tim   – Start 0,1ml dos per kg
</v>
      </c>
    </row>
    <row r="19" spans="3:6" x14ac:dyDescent="0.25">
      <c r="C19" s="80" t="str">
        <f>'Start 0,3ml dos per kg'!A1</f>
        <v>Starthastighet 0,3 ml/kg/tim              – Start 0,3ml dos per kg</v>
      </c>
    </row>
    <row r="20" spans="3:6" x14ac:dyDescent="0.25">
      <c r="C20" s="80" t="str">
        <f>'Start 0,6ml dos per kg'!A1</f>
        <v>Starthastighet 0,6 ml/kg/tim              – Start 0,6ml dos per kg</v>
      </c>
      <c r="F20" s="54"/>
    </row>
    <row r="21" spans="3:6" x14ac:dyDescent="0.25">
      <c r="C21" s="81" t="s">
        <v>29</v>
      </c>
    </row>
  </sheetData>
  <sheetProtection algorithmName="SHA-512" hashValue="4IvGkPQmz6VhqOjYgSA9S2QpeeoYayHQulWWxA8vu2/XWwMq+6A/iI695bkRwHLqabbXipcLgf3XIU/+Up18LA==" saltValue="GgNGPvzy8snwELGVu8as4g==" spinCount="100000" sheet="1" objects="1" scenarios="1"/>
  <mergeCells count="1">
    <mergeCell ref="C9:C10"/>
  </mergeCells>
  <hyperlinks>
    <hyperlink ref="C13" location="'Start 0,1ml tot dos'!A1" tooltip="Start 0,1ml tot dos" display="'Start 0,1ml tot dos'!A1" xr:uid="{00000000-0004-0000-0000-000000000000}"/>
    <hyperlink ref="C14" location="'Start 0,3ml tot dos'!A1" display="'Start 0,3ml tot dos'!A1" xr:uid="{00000000-0004-0000-0000-000001000000}"/>
    <hyperlink ref="C15" location="'Start 0,6ml tot dos'!A1" display="'Start 0,6ml tot dos'!A1" xr:uid="{00000000-0004-0000-0000-000002000000}"/>
    <hyperlink ref="C6" r:id="rId1" xr:uid="{00000000-0004-0000-0000-000003000000}"/>
    <hyperlink ref="C18" location="'Start 0,1ml dos per kg'!A1" display="'Start 0,1ml dos per kg'!A1" xr:uid="{00000000-0004-0000-0000-000004000000}"/>
    <hyperlink ref="C19" location="'Start 0,3ml dos per kg'!A1" display="'Start 0,3ml dos per kg'!A1" xr:uid="{00000000-0004-0000-0000-000005000000}"/>
    <hyperlink ref="C20" location="'Start 0,6ml dos per kg'!A1" display="'Start 0,6ml dos per kg'!A1" xr:uid="{00000000-0004-0000-0000-000006000000}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"/>
  <sheetViews>
    <sheetView workbookViewId="0">
      <selection activeCell="L12" sqref="L12"/>
    </sheetView>
  </sheetViews>
  <sheetFormatPr defaultColWidth="8.85546875" defaultRowHeight="15" x14ac:dyDescent="0.25"/>
  <cols>
    <col min="1" max="1" width="8.85546875" style="42"/>
    <col min="2" max="2" width="24.42578125" style="42" customWidth="1"/>
    <col min="3" max="3" width="28.42578125" style="42" customWidth="1"/>
    <col min="4" max="4" width="9.28515625" style="42" customWidth="1"/>
    <col min="5" max="6" width="9.5703125" style="42" customWidth="1"/>
    <col min="7" max="7" width="11.7109375" style="42" customWidth="1"/>
    <col min="8" max="8" width="20.28515625" style="42" customWidth="1"/>
    <col min="9" max="16384" width="8.85546875" style="42"/>
  </cols>
  <sheetData>
    <row r="1" spans="1:9" ht="27" customHeight="1" thickBot="1" x14ac:dyDescent="0.4">
      <c r="A1" s="55" t="s">
        <v>36</v>
      </c>
      <c r="B1" s="100" t="s">
        <v>58</v>
      </c>
      <c r="C1" s="101"/>
      <c r="D1" s="101"/>
      <c r="E1" s="101"/>
      <c r="F1" s="101"/>
      <c r="G1" s="101"/>
      <c r="H1" s="85"/>
    </row>
    <row r="2" spans="1:9" ht="41.25" customHeight="1" thickBot="1" x14ac:dyDescent="0.3">
      <c r="B2" s="114" t="s">
        <v>57</v>
      </c>
      <c r="C2" s="115"/>
      <c r="D2" s="115"/>
      <c r="E2" s="115"/>
      <c r="F2" s="116"/>
      <c r="G2" s="116"/>
      <c r="H2" s="117"/>
    </row>
    <row r="3" spans="1:9" ht="15.75" thickBot="1" x14ac:dyDescent="0.3">
      <c r="B3" s="5"/>
      <c r="C3" s="5"/>
      <c r="D3" s="43"/>
      <c r="E3" s="43"/>
      <c r="H3" s="111" t="s">
        <v>22</v>
      </c>
      <c r="I3" s="44"/>
    </row>
    <row r="4" spans="1:9" ht="16.5" thickBot="1" x14ac:dyDescent="0.3">
      <c r="B4" s="120" t="s">
        <v>10</v>
      </c>
      <c r="C4" s="121"/>
      <c r="D4" s="43"/>
      <c r="E4" s="43"/>
      <c r="H4" s="112"/>
      <c r="I4" s="44"/>
    </row>
    <row r="5" spans="1:9" ht="15.75" thickBot="1" x14ac:dyDescent="0.3">
      <c r="B5" s="33" t="s">
        <v>7</v>
      </c>
      <c r="C5" s="34"/>
      <c r="D5" s="35" t="s">
        <v>6</v>
      </c>
      <c r="E5" s="108"/>
      <c r="F5" s="109"/>
      <c r="G5" s="110"/>
      <c r="H5" s="113"/>
    </row>
    <row r="6" spans="1:9" x14ac:dyDescent="0.25">
      <c r="B6" s="32" t="s">
        <v>0</v>
      </c>
      <c r="C6" s="36"/>
      <c r="D6" s="122" t="s">
        <v>42</v>
      </c>
      <c r="E6" s="123"/>
      <c r="F6" s="123"/>
      <c r="G6" s="123"/>
      <c r="H6" s="124"/>
    </row>
    <row r="7" spans="1:9" x14ac:dyDescent="0.25">
      <c r="B7" s="6" t="s">
        <v>1</v>
      </c>
      <c r="C7" s="37"/>
      <c r="D7" s="125"/>
      <c r="E7" s="123"/>
      <c r="F7" s="123"/>
      <c r="G7" s="123"/>
      <c r="H7" s="124"/>
    </row>
    <row r="8" spans="1:9" x14ac:dyDescent="0.25">
      <c r="B8" s="6" t="s">
        <v>2</v>
      </c>
      <c r="C8" s="37"/>
      <c r="D8" s="125"/>
      <c r="E8" s="123"/>
      <c r="F8" s="123"/>
      <c r="G8" s="123"/>
      <c r="H8" s="124"/>
    </row>
    <row r="9" spans="1:9" x14ac:dyDescent="0.25">
      <c r="B9" s="6" t="s">
        <v>27</v>
      </c>
      <c r="C9" s="37">
        <v>10</v>
      </c>
      <c r="D9" s="125"/>
      <c r="E9" s="123"/>
      <c r="F9" s="123"/>
      <c r="G9" s="123"/>
      <c r="H9" s="124"/>
    </row>
    <row r="10" spans="1:9" x14ac:dyDescent="0.25">
      <c r="B10" s="6" t="s">
        <v>3</v>
      </c>
      <c r="C10" s="38">
        <f>C11/C9</f>
        <v>0.5</v>
      </c>
      <c r="D10" s="125"/>
      <c r="E10" s="123"/>
      <c r="F10" s="123"/>
      <c r="G10" s="123"/>
      <c r="H10" s="124"/>
    </row>
    <row r="11" spans="1:9" x14ac:dyDescent="0.25">
      <c r="B11" s="6" t="s">
        <v>4</v>
      </c>
      <c r="C11" s="39">
        <v>5</v>
      </c>
      <c r="D11" s="125"/>
      <c r="E11" s="123"/>
      <c r="F11" s="123"/>
      <c r="G11" s="123"/>
      <c r="H11" s="124"/>
    </row>
    <row r="12" spans="1:9" ht="15.75" thickBot="1" x14ac:dyDescent="0.3">
      <c r="B12" s="8" t="s">
        <v>5</v>
      </c>
      <c r="C12" s="40">
        <f>C11/0.1</f>
        <v>50</v>
      </c>
      <c r="D12" s="126"/>
      <c r="E12" s="127"/>
      <c r="F12" s="127"/>
      <c r="G12" s="127"/>
      <c r="H12" s="128"/>
    </row>
    <row r="13" spans="1:9" s="82" customFormat="1" ht="90.75" thickTop="1" x14ac:dyDescent="0.25">
      <c r="B13" s="19" t="s">
        <v>52</v>
      </c>
      <c r="C13" s="9" t="s">
        <v>26</v>
      </c>
      <c r="D13" s="29" t="s">
        <v>24</v>
      </c>
      <c r="E13" s="29" t="s">
        <v>9</v>
      </c>
      <c r="F13" s="30" t="s">
        <v>13</v>
      </c>
      <c r="G13" s="83" t="s">
        <v>31</v>
      </c>
      <c r="H13" s="84" t="s">
        <v>25</v>
      </c>
    </row>
    <row r="14" spans="1:9" x14ac:dyDescent="0.25">
      <c r="B14" s="20" t="s">
        <v>45</v>
      </c>
      <c r="C14" s="21">
        <v>0.1</v>
      </c>
      <c r="D14" s="22">
        <f>SUM(C9*C14)</f>
        <v>1</v>
      </c>
      <c r="E14" s="22">
        <f>SUM(D14/2)</f>
        <v>0.5</v>
      </c>
      <c r="F14" s="22">
        <v>30</v>
      </c>
      <c r="G14" s="64"/>
      <c r="H14" s="28"/>
    </row>
    <row r="15" spans="1:9" x14ac:dyDescent="0.25">
      <c r="B15" s="10" t="s">
        <v>17</v>
      </c>
      <c r="C15" s="11">
        <v>0.6</v>
      </c>
      <c r="D15" s="12">
        <f>SUM(C15*C9)</f>
        <v>6</v>
      </c>
      <c r="E15" s="13">
        <f>SUM(D15/2)</f>
        <v>3</v>
      </c>
      <c r="F15" s="12">
        <v>30</v>
      </c>
      <c r="G15" s="67"/>
      <c r="H15" s="2"/>
    </row>
    <row r="16" spans="1:9" x14ac:dyDescent="0.25">
      <c r="B16" s="10" t="s">
        <v>18</v>
      </c>
      <c r="C16" s="11">
        <v>1.2</v>
      </c>
      <c r="D16" s="12">
        <f>SUM(C16*C9)</f>
        <v>12</v>
      </c>
      <c r="E16" s="13">
        <f>SUM(D16/6)</f>
        <v>2</v>
      </c>
      <c r="F16" s="12">
        <v>10</v>
      </c>
      <c r="G16" s="67"/>
      <c r="H16" s="2"/>
    </row>
    <row r="17" spans="2:8" x14ac:dyDescent="0.25">
      <c r="B17" s="14" t="s">
        <v>19</v>
      </c>
      <c r="C17" s="11">
        <v>2.4</v>
      </c>
      <c r="D17" s="12">
        <f>SUM(C17*C9)</f>
        <v>24</v>
      </c>
      <c r="E17" s="13">
        <f>SUM(D17/6)</f>
        <v>4</v>
      </c>
      <c r="F17" s="12">
        <v>10</v>
      </c>
      <c r="G17" s="68"/>
      <c r="H17" s="2"/>
    </row>
    <row r="18" spans="2:8" ht="15.75" thickBot="1" x14ac:dyDescent="0.3">
      <c r="B18" s="24" t="s">
        <v>20</v>
      </c>
      <c r="C18" s="15">
        <v>4.8</v>
      </c>
      <c r="D18" s="16">
        <f>SUM(C18*C9)</f>
        <v>48</v>
      </c>
      <c r="E18" s="17">
        <f>SUM(C12-(E14+E15+E16+E17))</f>
        <v>40.5</v>
      </c>
      <c r="F18" s="16">
        <f>SUM(E18/(D18/60))</f>
        <v>50.625</v>
      </c>
      <c r="G18" s="66"/>
      <c r="H18" s="25"/>
    </row>
    <row r="19" spans="2:8" ht="15.75" thickTop="1" x14ac:dyDescent="0.25">
      <c r="B19" s="45"/>
      <c r="C19" s="46"/>
      <c r="D19" s="118" t="s">
        <v>15</v>
      </c>
      <c r="E19" s="119"/>
      <c r="F19" s="23">
        <f>SUM(F14:F18)</f>
        <v>130.625</v>
      </c>
      <c r="G19" s="18"/>
      <c r="H19" s="7"/>
    </row>
    <row r="20" spans="2:8" x14ac:dyDescent="0.25">
      <c r="B20" s="45"/>
      <c r="C20" s="46"/>
      <c r="D20" s="129" t="s">
        <v>16</v>
      </c>
      <c r="E20" s="130"/>
      <c r="F20" s="26">
        <f>SUM(F19/1440)</f>
        <v>9.0711805555555552E-2</v>
      </c>
      <c r="G20" s="18"/>
      <c r="H20" s="7"/>
    </row>
    <row r="21" spans="2:8" x14ac:dyDescent="0.25">
      <c r="B21" s="102" t="s">
        <v>53</v>
      </c>
      <c r="C21" s="103"/>
      <c r="D21" s="103"/>
      <c r="E21" s="103"/>
      <c r="F21" s="103"/>
      <c r="G21" s="103"/>
      <c r="H21" s="104"/>
    </row>
    <row r="22" spans="2:8" x14ac:dyDescent="0.25">
      <c r="B22" s="105"/>
      <c r="C22" s="106"/>
      <c r="D22" s="106"/>
      <c r="E22" s="106"/>
      <c r="F22" s="106"/>
      <c r="G22" s="106"/>
      <c r="H22" s="107"/>
    </row>
    <row r="23" spans="2:8" x14ac:dyDescent="0.25">
      <c r="B23" s="105"/>
      <c r="C23" s="106"/>
      <c r="D23" s="106"/>
      <c r="E23" s="106"/>
      <c r="F23" s="106"/>
      <c r="G23" s="106"/>
      <c r="H23" s="107"/>
    </row>
    <row r="24" spans="2:8" ht="3.75" customHeight="1" x14ac:dyDescent="0.25">
      <c r="B24" s="105"/>
      <c r="C24" s="106"/>
      <c r="D24" s="106"/>
      <c r="E24" s="106"/>
      <c r="F24" s="106"/>
      <c r="G24" s="106"/>
      <c r="H24" s="107"/>
    </row>
    <row r="25" spans="2:8" x14ac:dyDescent="0.25">
      <c r="B25" s="73" t="s">
        <v>28</v>
      </c>
      <c r="C25" s="74"/>
      <c r="D25" s="74"/>
      <c r="E25" s="74"/>
      <c r="F25" s="74"/>
      <c r="G25" s="74"/>
      <c r="H25" s="75"/>
    </row>
  </sheetData>
  <sheetProtection algorithmName="SHA-512" hashValue="8YNiFP8fqvNqnn9ozSdptUZ3ItOHsOTrZPTwHOhttp74sCma0Ex+DZf8/PzeBNEQWCOvKxiTo0CTEzmiZmGyrQ==" saltValue="cHajr9kiNb5icfcrllfuSg==" spinCount="100000" sheet="1" objects="1" scenarios="1"/>
  <protectedRanges>
    <protectedRange sqref="C6:C9 C11" name="Range1_5"/>
    <protectedRange sqref="C5 E5" name="Range1_1_4"/>
  </protectedRanges>
  <mergeCells count="9">
    <mergeCell ref="B1:G1"/>
    <mergeCell ref="B21:H24"/>
    <mergeCell ref="E5:G5"/>
    <mergeCell ref="H3:H5"/>
    <mergeCell ref="B2:H2"/>
    <mergeCell ref="D19:E19"/>
    <mergeCell ref="B4:C4"/>
    <mergeCell ref="D6:H12"/>
    <mergeCell ref="D20:E20"/>
  </mergeCells>
  <hyperlinks>
    <hyperlink ref="B25" r:id="rId1" xr:uid="{00000000-0004-0000-0100-000000000000}"/>
    <hyperlink ref="B1:G1" location="Info!A1" display="För information om hur infusionsguiden fungerar, starta från flinken Info - " xr:uid="{00000000-0004-0000-0100-000001000000}"/>
  </hyperlinks>
  <pageMargins left="0.7" right="0.7" top="0.75" bottom="0.75" header="0.3" footer="0.3"/>
  <pageSetup paperSize="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4"/>
  <sheetViews>
    <sheetView workbookViewId="0">
      <selection sqref="A1:H25"/>
    </sheetView>
  </sheetViews>
  <sheetFormatPr defaultColWidth="8.85546875" defaultRowHeight="15" x14ac:dyDescent="0.25"/>
  <cols>
    <col min="1" max="1" width="8.85546875" style="42"/>
    <col min="2" max="2" width="24.42578125" style="42" customWidth="1"/>
    <col min="3" max="3" width="28.42578125" style="42" customWidth="1"/>
    <col min="4" max="4" width="9.28515625" style="42" customWidth="1"/>
    <col min="5" max="6" width="9.5703125" style="42" customWidth="1"/>
    <col min="7" max="7" width="11.7109375" style="42" customWidth="1"/>
    <col min="8" max="8" width="24" style="42" customWidth="1"/>
    <col min="9" max="16384" width="8.85546875" style="42"/>
  </cols>
  <sheetData>
    <row r="1" spans="1:13" ht="33.6" customHeight="1" thickBot="1" x14ac:dyDescent="0.3">
      <c r="A1" s="55" t="s">
        <v>37</v>
      </c>
      <c r="B1" s="100" t="s">
        <v>82</v>
      </c>
      <c r="C1" s="131"/>
      <c r="D1" s="131"/>
      <c r="E1" s="131"/>
      <c r="F1" s="131"/>
      <c r="G1" s="131"/>
      <c r="H1" s="85"/>
    </row>
    <row r="2" spans="1:13" ht="56.25" customHeight="1" thickBot="1" x14ac:dyDescent="0.3">
      <c r="B2" s="132" t="s">
        <v>60</v>
      </c>
      <c r="C2" s="133"/>
      <c r="D2" s="133"/>
      <c r="E2" s="133"/>
      <c r="F2" s="134"/>
      <c r="G2" s="134"/>
      <c r="H2" s="135"/>
    </row>
    <row r="3" spans="1:13" ht="15.75" thickBot="1" x14ac:dyDescent="0.3">
      <c r="B3" s="5" t="s">
        <v>8</v>
      </c>
      <c r="C3" s="5"/>
      <c r="D3" s="43"/>
      <c r="E3" s="43"/>
      <c r="H3" s="111" t="s">
        <v>22</v>
      </c>
      <c r="I3" s="44"/>
    </row>
    <row r="4" spans="1:13" ht="16.5" thickBot="1" x14ac:dyDescent="0.3">
      <c r="B4" s="120" t="s">
        <v>10</v>
      </c>
      <c r="C4" s="121"/>
      <c r="D4" s="43"/>
      <c r="E4" s="43"/>
      <c r="H4" s="112"/>
      <c r="I4" s="44"/>
    </row>
    <row r="5" spans="1:13" ht="15.75" thickBot="1" x14ac:dyDescent="0.3">
      <c r="B5" s="33" t="s">
        <v>7</v>
      </c>
      <c r="C5" s="34"/>
      <c r="D5" s="35" t="s">
        <v>6</v>
      </c>
      <c r="E5" s="108"/>
      <c r="F5" s="109"/>
      <c r="G5" s="110"/>
      <c r="H5" s="113"/>
    </row>
    <row r="6" spans="1:13" x14ac:dyDescent="0.25">
      <c r="B6" s="32" t="s">
        <v>0</v>
      </c>
      <c r="C6" s="36"/>
      <c r="D6" s="122" t="s">
        <v>42</v>
      </c>
      <c r="E6" s="123"/>
      <c r="F6" s="123"/>
      <c r="G6" s="123"/>
      <c r="H6" s="124"/>
    </row>
    <row r="7" spans="1:13" x14ac:dyDescent="0.25">
      <c r="B7" s="6" t="s">
        <v>1</v>
      </c>
      <c r="C7" s="37"/>
      <c r="D7" s="125"/>
      <c r="E7" s="123"/>
      <c r="F7" s="123"/>
      <c r="G7" s="123"/>
      <c r="H7" s="124"/>
    </row>
    <row r="8" spans="1:13" x14ac:dyDescent="0.25">
      <c r="B8" s="6" t="s">
        <v>2</v>
      </c>
      <c r="C8" s="37"/>
      <c r="D8" s="125"/>
      <c r="E8" s="123"/>
      <c r="F8" s="123"/>
      <c r="G8" s="123"/>
      <c r="H8" s="124"/>
    </row>
    <row r="9" spans="1:13" x14ac:dyDescent="0.25">
      <c r="B9" s="6" t="s">
        <v>27</v>
      </c>
      <c r="C9" s="37">
        <v>15</v>
      </c>
      <c r="D9" s="125"/>
      <c r="E9" s="123"/>
      <c r="F9" s="123"/>
      <c r="G9" s="123"/>
      <c r="H9" s="124"/>
    </row>
    <row r="10" spans="1:13" x14ac:dyDescent="0.25">
      <c r="B10" s="6" t="s">
        <v>3</v>
      </c>
      <c r="C10" s="38">
        <f>C11/C9</f>
        <v>1</v>
      </c>
      <c r="D10" s="125"/>
      <c r="E10" s="123"/>
      <c r="F10" s="123"/>
      <c r="G10" s="123"/>
      <c r="H10" s="124"/>
    </row>
    <row r="11" spans="1:13" x14ac:dyDescent="0.25">
      <c r="B11" s="6" t="s">
        <v>4</v>
      </c>
      <c r="C11" s="39">
        <v>15</v>
      </c>
      <c r="D11" s="125"/>
      <c r="E11" s="123"/>
      <c r="F11" s="123"/>
      <c r="G11" s="123"/>
      <c r="H11" s="124"/>
      <c r="M11" s="49"/>
    </row>
    <row r="12" spans="1:13" ht="15.75" thickBot="1" x14ac:dyDescent="0.3">
      <c r="B12" s="8" t="s">
        <v>5</v>
      </c>
      <c r="C12" s="40">
        <f>C11/0.1</f>
        <v>150</v>
      </c>
      <c r="D12" s="126"/>
      <c r="E12" s="127"/>
      <c r="F12" s="127"/>
      <c r="G12" s="127"/>
      <c r="H12" s="128"/>
    </row>
    <row r="13" spans="1:13" ht="91.5" thickTop="1" x14ac:dyDescent="0.25">
      <c r="B13" s="19" t="s">
        <v>54</v>
      </c>
      <c r="C13" s="9" t="s">
        <v>26</v>
      </c>
      <c r="D13" s="29" t="s">
        <v>24</v>
      </c>
      <c r="E13" s="29" t="s">
        <v>9</v>
      </c>
      <c r="F13" s="30" t="s">
        <v>13</v>
      </c>
      <c r="G13" s="63" t="s">
        <v>31</v>
      </c>
      <c r="H13" s="31" t="s">
        <v>25</v>
      </c>
    </row>
    <row r="14" spans="1:13" x14ac:dyDescent="0.25">
      <c r="B14" s="20" t="s">
        <v>11</v>
      </c>
      <c r="C14" s="11">
        <v>0.3</v>
      </c>
      <c r="D14" s="22">
        <f>SUM(C9*C14)</f>
        <v>4.5</v>
      </c>
      <c r="E14" s="47">
        <f>SUM(D14/2)</f>
        <v>2.25</v>
      </c>
      <c r="F14" s="22">
        <v>30</v>
      </c>
      <c r="G14" s="64"/>
      <c r="H14" s="28"/>
    </row>
    <row r="15" spans="1:13" x14ac:dyDescent="0.25">
      <c r="B15" s="10" t="s">
        <v>14</v>
      </c>
      <c r="C15" s="11">
        <v>0.6</v>
      </c>
      <c r="D15" s="12">
        <f>SUM(C15*C9)</f>
        <v>9</v>
      </c>
      <c r="E15" s="13">
        <f>SUM(D15/6)</f>
        <v>1.5</v>
      </c>
      <c r="F15" s="12">
        <v>10</v>
      </c>
      <c r="G15" s="67"/>
      <c r="H15" s="2"/>
    </row>
    <row r="16" spans="1:13" x14ac:dyDescent="0.25">
      <c r="B16" s="10" t="s">
        <v>12</v>
      </c>
      <c r="C16" s="11">
        <v>1.2</v>
      </c>
      <c r="D16" s="12">
        <f>SUM(C16*C9)</f>
        <v>18</v>
      </c>
      <c r="E16" s="13">
        <f>SUM(D16/6)</f>
        <v>3</v>
      </c>
      <c r="F16" s="12">
        <v>10</v>
      </c>
      <c r="G16" s="67"/>
      <c r="H16" s="2"/>
    </row>
    <row r="17" spans="2:8" x14ac:dyDescent="0.25">
      <c r="B17" s="14" t="s">
        <v>23</v>
      </c>
      <c r="C17" s="41">
        <v>2.4</v>
      </c>
      <c r="D17" s="12">
        <f>SUM(C17*C9)</f>
        <v>36</v>
      </c>
      <c r="E17" s="13">
        <f>SUM(D17/6)</f>
        <v>6</v>
      </c>
      <c r="F17" s="12">
        <v>10</v>
      </c>
      <c r="G17" s="68"/>
      <c r="H17" s="2"/>
    </row>
    <row r="18" spans="2:8" ht="15.75" thickBot="1" x14ac:dyDescent="0.3">
      <c r="B18" s="24" t="s">
        <v>21</v>
      </c>
      <c r="C18" s="15">
        <v>4.8</v>
      </c>
      <c r="D18" s="16">
        <f>SUM(C18*C9)</f>
        <v>72</v>
      </c>
      <c r="E18" s="17">
        <f>SUM(C12-(E14+E15+E16+E17))</f>
        <v>137.25</v>
      </c>
      <c r="F18" s="16">
        <f>SUM(E18/(D18/60))</f>
        <v>114.375</v>
      </c>
      <c r="G18" s="66"/>
      <c r="H18" s="25"/>
    </row>
    <row r="19" spans="2:8" ht="15.75" thickTop="1" x14ac:dyDescent="0.25">
      <c r="B19" s="45"/>
      <c r="C19" s="46"/>
      <c r="D19" s="118" t="s">
        <v>15</v>
      </c>
      <c r="E19" s="119"/>
      <c r="F19" s="23">
        <f>SUM(F14:F18)</f>
        <v>174.375</v>
      </c>
      <c r="G19" s="18"/>
      <c r="H19" s="7"/>
    </row>
    <row r="20" spans="2:8" x14ac:dyDescent="0.25">
      <c r="B20" s="45"/>
      <c r="C20" s="46"/>
      <c r="D20" s="129" t="s">
        <v>16</v>
      </c>
      <c r="E20" s="130"/>
      <c r="F20" s="26">
        <f>SUM(F19/1440)</f>
        <v>0.12109375</v>
      </c>
      <c r="G20" s="18"/>
      <c r="H20" s="7"/>
    </row>
    <row r="21" spans="2:8" ht="11.45" customHeight="1" x14ac:dyDescent="0.25">
      <c r="B21" s="102" t="s">
        <v>47</v>
      </c>
      <c r="C21" s="103"/>
      <c r="D21" s="103"/>
      <c r="E21" s="103"/>
      <c r="F21" s="103"/>
      <c r="G21" s="103"/>
      <c r="H21" s="104"/>
    </row>
    <row r="22" spans="2:8" x14ac:dyDescent="0.25">
      <c r="B22" s="105"/>
      <c r="C22" s="106"/>
      <c r="D22" s="106"/>
      <c r="E22" s="106"/>
      <c r="F22" s="106"/>
      <c r="G22" s="106"/>
      <c r="H22" s="107"/>
    </row>
    <row r="23" spans="2:8" ht="6" customHeight="1" x14ac:dyDescent="0.25">
      <c r="B23" s="105"/>
      <c r="C23" s="106"/>
      <c r="D23" s="106"/>
      <c r="E23" s="106"/>
      <c r="F23" s="106"/>
      <c r="G23" s="106"/>
      <c r="H23" s="107"/>
    </row>
    <row r="24" spans="2:8" ht="14.45" customHeight="1" x14ac:dyDescent="0.25">
      <c r="B24" s="73" t="s">
        <v>28</v>
      </c>
      <c r="C24" s="74"/>
      <c r="D24" s="74"/>
      <c r="E24" s="74"/>
      <c r="F24" s="74"/>
      <c r="G24" s="74"/>
      <c r="H24" s="75"/>
    </row>
  </sheetData>
  <sheetProtection algorithmName="SHA-512" hashValue="MvqnvKQVejt7hNlYB46jcP10xclKXMWamfYkeYwWoqeEt5j1vZ0t1mbL4E9lhRZaqQg0fsrKZMRWMWlx1BjtEw==" saltValue="ywcWh1/eA7FmVbbgNb2EzQ==" spinCount="100000" sheet="1" objects="1" scenarios="1"/>
  <protectedRanges>
    <protectedRange sqref="C6:C9 C11" name="Range1_5_1"/>
    <protectedRange sqref="C5 E5" name="Range1_1_4_1"/>
  </protectedRanges>
  <mergeCells count="9">
    <mergeCell ref="B1:G1"/>
    <mergeCell ref="D20:E20"/>
    <mergeCell ref="B21:H23"/>
    <mergeCell ref="B2:H2"/>
    <mergeCell ref="H3:H5"/>
    <mergeCell ref="B4:C4"/>
    <mergeCell ref="E5:G5"/>
    <mergeCell ref="D6:H12"/>
    <mergeCell ref="D19:E19"/>
  </mergeCells>
  <hyperlinks>
    <hyperlink ref="B24" r:id="rId1" xr:uid="{00000000-0004-0000-0200-000000000000}"/>
    <hyperlink ref="B1:G1" location="Info!A1" display="För information om hur infusionsguiden fungerar, starta från flinken Info - " xr:uid="{00000000-0004-0000-0200-000001000000}"/>
  </hyperlinks>
  <pageMargins left="0.7" right="0.7" top="0.75" bottom="0.75" header="0.3" footer="0.3"/>
  <pageSetup paperSize="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3"/>
  <sheetViews>
    <sheetView workbookViewId="0">
      <selection sqref="A1:H24"/>
    </sheetView>
  </sheetViews>
  <sheetFormatPr defaultColWidth="8.85546875" defaultRowHeight="15" x14ac:dyDescent="0.25"/>
  <cols>
    <col min="1" max="1" width="8.85546875" style="42"/>
    <col min="2" max="2" width="24.42578125" style="42" customWidth="1"/>
    <col min="3" max="3" width="28.42578125" style="42" customWidth="1"/>
    <col min="4" max="4" width="9.28515625" style="42" customWidth="1"/>
    <col min="5" max="6" width="9.5703125" style="42" customWidth="1"/>
    <col min="7" max="7" width="11.7109375" style="42" customWidth="1"/>
    <col min="8" max="8" width="23.28515625" style="42" customWidth="1"/>
    <col min="9" max="16384" width="8.85546875" style="42"/>
  </cols>
  <sheetData>
    <row r="1" spans="1:9" ht="36" customHeight="1" thickBot="1" x14ac:dyDescent="0.3">
      <c r="A1" s="55" t="s">
        <v>38</v>
      </c>
      <c r="B1" s="100" t="s">
        <v>83</v>
      </c>
      <c r="C1" s="136"/>
      <c r="D1" s="136"/>
      <c r="E1" s="136"/>
      <c r="F1" s="136"/>
      <c r="G1" s="136"/>
      <c r="H1" s="85"/>
    </row>
    <row r="2" spans="1:9" ht="54.75" customHeight="1" thickBot="1" x14ac:dyDescent="0.3">
      <c r="B2" s="132" t="s">
        <v>59</v>
      </c>
      <c r="C2" s="133"/>
      <c r="D2" s="133"/>
      <c r="E2" s="133"/>
      <c r="F2" s="134"/>
      <c r="G2" s="134"/>
      <c r="H2" s="135"/>
    </row>
    <row r="3" spans="1:9" ht="15.75" thickBot="1" x14ac:dyDescent="0.3">
      <c r="B3" s="5"/>
      <c r="C3" s="5"/>
      <c r="D3" s="43"/>
      <c r="E3" s="43"/>
      <c r="H3" s="111" t="s">
        <v>22</v>
      </c>
      <c r="I3" s="44"/>
    </row>
    <row r="4" spans="1:9" ht="16.5" thickBot="1" x14ac:dyDescent="0.3">
      <c r="B4" s="120" t="s">
        <v>10</v>
      </c>
      <c r="C4" s="121"/>
      <c r="D4" s="43"/>
      <c r="E4" s="43"/>
      <c r="H4" s="112"/>
      <c r="I4" s="44"/>
    </row>
    <row r="5" spans="1:9" ht="15.75" thickBot="1" x14ac:dyDescent="0.3">
      <c r="B5" s="33" t="s">
        <v>7</v>
      </c>
      <c r="C5" s="34"/>
      <c r="D5" s="35" t="s">
        <v>6</v>
      </c>
      <c r="E5" s="108"/>
      <c r="F5" s="109"/>
      <c r="G5" s="110"/>
      <c r="H5" s="113"/>
    </row>
    <row r="6" spans="1:9" x14ac:dyDescent="0.25">
      <c r="B6" s="32" t="s">
        <v>0</v>
      </c>
      <c r="C6" s="36"/>
      <c r="D6" s="122" t="s">
        <v>43</v>
      </c>
      <c r="E6" s="123"/>
      <c r="F6" s="123"/>
      <c r="G6" s="123"/>
      <c r="H6" s="124"/>
    </row>
    <row r="7" spans="1:9" x14ac:dyDescent="0.25">
      <c r="B7" s="6" t="s">
        <v>1</v>
      </c>
      <c r="C7" s="37"/>
      <c r="D7" s="125"/>
      <c r="E7" s="123"/>
      <c r="F7" s="123"/>
      <c r="G7" s="123"/>
      <c r="H7" s="124"/>
    </row>
    <row r="8" spans="1:9" x14ac:dyDescent="0.25">
      <c r="B8" s="6" t="s">
        <v>2</v>
      </c>
      <c r="C8" s="37"/>
      <c r="D8" s="125"/>
      <c r="E8" s="123"/>
      <c r="F8" s="123"/>
      <c r="G8" s="123"/>
      <c r="H8" s="124"/>
    </row>
    <row r="9" spans="1:9" x14ac:dyDescent="0.25">
      <c r="B9" s="6" t="s">
        <v>27</v>
      </c>
      <c r="C9" s="37">
        <v>10</v>
      </c>
      <c r="D9" s="125"/>
      <c r="E9" s="123"/>
      <c r="F9" s="123"/>
      <c r="G9" s="123"/>
      <c r="H9" s="124"/>
    </row>
    <row r="10" spans="1:9" x14ac:dyDescent="0.25">
      <c r="B10" s="6" t="s">
        <v>3</v>
      </c>
      <c r="C10" s="38">
        <f>C11/C9</f>
        <v>1.2</v>
      </c>
      <c r="D10" s="125"/>
      <c r="E10" s="123"/>
      <c r="F10" s="123"/>
      <c r="G10" s="123"/>
      <c r="H10" s="124"/>
    </row>
    <row r="11" spans="1:9" x14ac:dyDescent="0.25">
      <c r="B11" s="6" t="s">
        <v>4</v>
      </c>
      <c r="C11" s="39">
        <v>12</v>
      </c>
      <c r="D11" s="125"/>
      <c r="E11" s="123"/>
      <c r="F11" s="123"/>
      <c r="G11" s="123"/>
      <c r="H11" s="124"/>
    </row>
    <row r="12" spans="1:9" ht="15.75" thickBot="1" x14ac:dyDescent="0.3">
      <c r="B12" s="8" t="s">
        <v>5</v>
      </c>
      <c r="C12" s="40">
        <f>C11/0.1</f>
        <v>120</v>
      </c>
      <c r="D12" s="126"/>
      <c r="E12" s="127"/>
      <c r="F12" s="127"/>
      <c r="G12" s="127"/>
      <c r="H12" s="128"/>
    </row>
    <row r="13" spans="1:9" ht="91.5" thickTop="1" x14ac:dyDescent="0.25">
      <c r="B13" s="19" t="s">
        <v>54</v>
      </c>
      <c r="C13" s="9" t="s">
        <v>26</v>
      </c>
      <c r="D13" s="29" t="s">
        <v>24</v>
      </c>
      <c r="E13" s="29" t="s">
        <v>9</v>
      </c>
      <c r="F13" s="30" t="s">
        <v>13</v>
      </c>
      <c r="G13" s="63" t="s">
        <v>31</v>
      </c>
      <c r="H13" s="31" t="s">
        <v>25</v>
      </c>
    </row>
    <row r="14" spans="1:9" x14ac:dyDescent="0.25">
      <c r="B14" s="20" t="s">
        <v>11</v>
      </c>
      <c r="C14" s="11">
        <v>0.6</v>
      </c>
      <c r="D14" s="22">
        <f>SUM(C9*C14)</f>
        <v>6</v>
      </c>
      <c r="E14" s="47">
        <f>SUM(D14/2)</f>
        <v>3</v>
      </c>
      <c r="F14" s="22">
        <v>30</v>
      </c>
      <c r="G14" s="64"/>
      <c r="H14" s="28"/>
    </row>
    <row r="15" spans="1:9" x14ac:dyDescent="0.25">
      <c r="B15" s="10" t="s">
        <v>14</v>
      </c>
      <c r="C15" s="11">
        <v>1.2</v>
      </c>
      <c r="D15" s="12">
        <f>SUM(C15*C9)</f>
        <v>12</v>
      </c>
      <c r="E15" s="13">
        <f>SUM(D15/6)</f>
        <v>2</v>
      </c>
      <c r="F15" s="12">
        <v>10</v>
      </c>
      <c r="G15" s="67"/>
      <c r="H15" s="2"/>
    </row>
    <row r="16" spans="1:9" x14ac:dyDescent="0.25">
      <c r="B16" s="10" t="s">
        <v>12</v>
      </c>
      <c r="C16" s="11">
        <v>2.4</v>
      </c>
      <c r="D16" s="12">
        <f>SUM(C16*C9)</f>
        <v>24</v>
      </c>
      <c r="E16" s="13">
        <f>SUM(D16/6)</f>
        <v>4</v>
      </c>
      <c r="F16" s="12">
        <v>10</v>
      </c>
      <c r="G16" s="67"/>
      <c r="H16" s="2"/>
    </row>
    <row r="17" spans="2:8" x14ac:dyDescent="0.25">
      <c r="B17" s="14" t="s">
        <v>23</v>
      </c>
      <c r="C17" s="41">
        <v>3.6</v>
      </c>
      <c r="D17" s="12">
        <f>SUM(C17*C9)</f>
        <v>36</v>
      </c>
      <c r="E17" s="13">
        <f>SUM(D17/6)</f>
        <v>6</v>
      </c>
      <c r="F17" s="12">
        <v>10</v>
      </c>
      <c r="G17" s="68"/>
      <c r="H17" s="2"/>
    </row>
    <row r="18" spans="2:8" ht="15.75" thickBot="1" x14ac:dyDescent="0.3">
      <c r="B18" s="24" t="s">
        <v>21</v>
      </c>
      <c r="C18" s="15">
        <v>4.8</v>
      </c>
      <c r="D18" s="16">
        <f>SUM(C18*C9)</f>
        <v>48</v>
      </c>
      <c r="E18" s="17">
        <f>SUM(C12-(E14+E15+E16+E17))</f>
        <v>105</v>
      </c>
      <c r="F18" s="16">
        <f>SUM(E18/(D18/60))</f>
        <v>131.25</v>
      </c>
      <c r="G18" s="66"/>
      <c r="H18" s="25"/>
    </row>
    <row r="19" spans="2:8" ht="15.75" thickTop="1" x14ac:dyDescent="0.25">
      <c r="B19" s="45"/>
      <c r="C19" s="46"/>
      <c r="D19" s="118" t="s">
        <v>15</v>
      </c>
      <c r="E19" s="119"/>
      <c r="F19" s="23">
        <f>SUM(F14:F18)</f>
        <v>191.25</v>
      </c>
      <c r="G19" s="18"/>
      <c r="H19" s="7"/>
    </row>
    <row r="20" spans="2:8" x14ac:dyDescent="0.25">
      <c r="B20" s="45"/>
      <c r="C20" s="46"/>
      <c r="D20" s="129" t="s">
        <v>16</v>
      </c>
      <c r="E20" s="130"/>
      <c r="F20" s="26">
        <f>SUM(F19/1440)</f>
        <v>0.1328125</v>
      </c>
      <c r="G20" s="18"/>
      <c r="H20" s="7"/>
    </row>
    <row r="21" spans="2:8" x14ac:dyDescent="0.25">
      <c r="B21" s="102" t="s">
        <v>49</v>
      </c>
      <c r="C21" s="103"/>
      <c r="D21" s="103"/>
      <c r="E21" s="103"/>
      <c r="F21" s="103"/>
      <c r="G21" s="103"/>
      <c r="H21" s="104"/>
    </row>
    <row r="22" spans="2:8" x14ac:dyDescent="0.25">
      <c r="B22" s="105"/>
      <c r="C22" s="106"/>
      <c r="D22" s="106"/>
      <c r="E22" s="106"/>
      <c r="F22" s="106"/>
      <c r="G22" s="106"/>
      <c r="H22" s="107"/>
    </row>
    <row r="23" spans="2:8" x14ac:dyDescent="0.25">
      <c r="B23" s="73" t="s">
        <v>28</v>
      </c>
      <c r="C23" s="74"/>
      <c r="D23" s="74"/>
      <c r="E23" s="74"/>
      <c r="F23" s="74"/>
      <c r="G23" s="74"/>
      <c r="H23" s="75"/>
    </row>
  </sheetData>
  <sheetProtection algorithmName="SHA-512" hashValue="tOsKQ/FaAnEh7WQd/c3NjcQhHSzUQoeywHv9DVzcqFVHExyIeo+C2+Ohz4+qJL8JfH6BYGhH7OT6WQXuZc8SeA==" saltValue="SL0Y4GRi7BmAq/W71A9Lqg==" spinCount="100000" sheet="1" objects="1" scenarios="1"/>
  <protectedRanges>
    <protectedRange sqref="C6:C9 C11" name="Range1_5"/>
    <protectedRange sqref="C5 E5" name="Range1_1_4"/>
  </protectedRanges>
  <mergeCells count="9">
    <mergeCell ref="B1:G1"/>
    <mergeCell ref="D20:E20"/>
    <mergeCell ref="B21:H22"/>
    <mergeCell ref="B2:H2"/>
    <mergeCell ref="H3:H5"/>
    <mergeCell ref="B4:C4"/>
    <mergeCell ref="E5:G5"/>
    <mergeCell ref="D6:H12"/>
    <mergeCell ref="D19:E19"/>
  </mergeCells>
  <hyperlinks>
    <hyperlink ref="B23" r:id="rId1" xr:uid="{00000000-0004-0000-0300-000000000000}"/>
    <hyperlink ref="B1:G1" location="Info!A1" display="För information om hur infusionsguiden fungerar, starta från flinken Info   - " xr:uid="{00000000-0004-0000-0300-000001000000}"/>
  </hyperlinks>
  <pageMargins left="0.7" right="0.7" top="0.75" bottom="0.75" header="0.3" footer="0.3"/>
  <pageSetup paperSize="9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6"/>
  <sheetViews>
    <sheetView workbookViewId="0">
      <selection sqref="A1:H27"/>
    </sheetView>
  </sheetViews>
  <sheetFormatPr defaultColWidth="8.85546875" defaultRowHeight="15" x14ac:dyDescent="0.25"/>
  <cols>
    <col min="1" max="1" width="8.85546875" style="42"/>
    <col min="2" max="2" width="24.42578125" style="42" customWidth="1"/>
    <col min="3" max="3" width="28.42578125" style="42" customWidth="1"/>
    <col min="4" max="4" width="9.28515625" style="42" customWidth="1"/>
    <col min="5" max="6" width="9.5703125" style="42" customWidth="1"/>
    <col min="7" max="7" width="11.7109375" style="42" customWidth="1"/>
    <col min="8" max="8" width="20.28515625" style="42" customWidth="1"/>
    <col min="9" max="16384" width="8.85546875" style="42"/>
  </cols>
  <sheetData>
    <row r="1" spans="1:14" ht="30" customHeight="1" thickBot="1" x14ac:dyDescent="0.3">
      <c r="A1" s="71" t="s">
        <v>39</v>
      </c>
      <c r="B1" s="137" t="s">
        <v>62</v>
      </c>
      <c r="C1" s="138"/>
      <c r="D1" s="138"/>
      <c r="E1" s="138"/>
      <c r="F1" s="138"/>
      <c r="G1" s="138"/>
      <c r="H1" s="86"/>
    </row>
    <row r="2" spans="1:14" ht="40.5" customHeight="1" thickBot="1" x14ac:dyDescent="0.3">
      <c r="B2" s="145" t="s">
        <v>61</v>
      </c>
      <c r="C2" s="115"/>
      <c r="D2" s="115"/>
      <c r="E2" s="115"/>
      <c r="F2" s="116"/>
      <c r="G2" s="116"/>
      <c r="H2" s="117"/>
    </row>
    <row r="3" spans="1:14" ht="15.75" thickBot="1" x14ac:dyDescent="0.3">
      <c r="B3" s="5"/>
      <c r="C3" s="5"/>
      <c r="D3" s="43"/>
      <c r="E3" s="43"/>
      <c r="H3" s="111" t="s">
        <v>22</v>
      </c>
      <c r="I3" s="44"/>
    </row>
    <row r="4" spans="1:14" ht="16.5" thickBot="1" x14ac:dyDescent="0.3">
      <c r="B4" s="120" t="s">
        <v>10</v>
      </c>
      <c r="C4" s="121"/>
      <c r="D4" s="43"/>
      <c r="E4" s="43"/>
      <c r="H4" s="112"/>
      <c r="I4" s="44"/>
    </row>
    <row r="5" spans="1:14" ht="15.75" thickBot="1" x14ac:dyDescent="0.3">
      <c r="B5" s="33" t="s">
        <v>7</v>
      </c>
      <c r="C5" s="34"/>
      <c r="D5" s="35" t="s">
        <v>6</v>
      </c>
      <c r="E5" s="108"/>
      <c r="F5" s="109"/>
      <c r="G5" s="110"/>
      <c r="H5" s="113"/>
    </row>
    <row r="6" spans="1:14" x14ac:dyDescent="0.25">
      <c r="B6" s="32" t="s">
        <v>0</v>
      </c>
      <c r="C6" s="36"/>
      <c r="D6" s="122" t="s">
        <v>43</v>
      </c>
      <c r="E6" s="123"/>
      <c r="F6" s="123"/>
      <c r="G6" s="123"/>
      <c r="H6" s="124"/>
    </row>
    <row r="7" spans="1:14" x14ac:dyDescent="0.25">
      <c r="B7" s="6" t="s">
        <v>1</v>
      </c>
      <c r="C7" s="37"/>
      <c r="D7" s="125"/>
      <c r="E7" s="123"/>
      <c r="F7" s="123"/>
      <c r="G7" s="123"/>
      <c r="H7" s="124"/>
    </row>
    <row r="8" spans="1:14" x14ac:dyDescent="0.25">
      <c r="B8" s="6" t="s">
        <v>2</v>
      </c>
      <c r="C8" s="37"/>
      <c r="D8" s="125"/>
      <c r="E8" s="123"/>
      <c r="F8" s="123"/>
      <c r="G8" s="123"/>
      <c r="H8" s="124"/>
    </row>
    <row r="9" spans="1:14" x14ac:dyDescent="0.25">
      <c r="B9" s="6" t="s">
        <v>27</v>
      </c>
      <c r="C9" s="37">
        <v>10</v>
      </c>
      <c r="D9" s="125"/>
      <c r="E9" s="123"/>
      <c r="F9" s="123"/>
      <c r="G9" s="123"/>
      <c r="H9" s="124"/>
    </row>
    <row r="10" spans="1:14" x14ac:dyDescent="0.25">
      <c r="B10" s="6" t="s">
        <v>3</v>
      </c>
      <c r="C10" s="48">
        <v>1.2</v>
      </c>
      <c r="D10" s="125"/>
      <c r="E10" s="123"/>
      <c r="F10" s="123"/>
      <c r="G10" s="123"/>
      <c r="H10" s="124"/>
    </row>
    <row r="11" spans="1:14" x14ac:dyDescent="0.25">
      <c r="B11" s="6" t="s">
        <v>4</v>
      </c>
      <c r="C11" s="62">
        <f>C9*C10</f>
        <v>12</v>
      </c>
      <c r="D11" s="125"/>
      <c r="E11" s="123"/>
      <c r="F11" s="123"/>
      <c r="G11" s="123"/>
      <c r="H11" s="124"/>
      <c r="N11" s="77"/>
    </row>
    <row r="12" spans="1:14" ht="15.75" thickBot="1" x14ac:dyDescent="0.3">
      <c r="B12" s="8" t="s">
        <v>5</v>
      </c>
      <c r="C12" s="40">
        <f>C11/0.1</f>
        <v>120</v>
      </c>
      <c r="D12" s="126"/>
      <c r="E12" s="127"/>
      <c r="F12" s="127"/>
      <c r="G12" s="127"/>
      <c r="H12" s="128"/>
    </row>
    <row r="13" spans="1:14" ht="91.5" thickTop="1" x14ac:dyDescent="0.25">
      <c r="B13" s="19" t="s">
        <v>55</v>
      </c>
      <c r="C13" s="9" t="s">
        <v>26</v>
      </c>
      <c r="D13" s="29" t="s">
        <v>24</v>
      </c>
      <c r="E13" s="29" t="s">
        <v>9</v>
      </c>
      <c r="F13" s="30" t="s">
        <v>13</v>
      </c>
      <c r="G13" s="63" t="s">
        <v>31</v>
      </c>
      <c r="H13" s="31" t="s">
        <v>25</v>
      </c>
    </row>
    <row r="14" spans="1:14" x14ac:dyDescent="0.25">
      <c r="B14" s="20" t="s">
        <v>45</v>
      </c>
      <c r="C14" s="21">
        <v>0.1</v>
      </c>
      <c r="D14" s="22">
        <f>SUM(C9*C14)</f>
        <v>1</v>
      </c>
      <c r="E14" s="22">
        <f>SUM(D14/2)</f>
        <v>0.5</v>
      </c>
      <c r="F14" s="22">
        <v>30</v>
      </c>
      <c r="G14" s="27"/>
      <c r="H14" s="28"/>
    </row>
    <row r="15" spans="1:14" x14ac:dyDescent="0.25">
      <c r="B15" s="10" t="s">
        <v>17</v>
      </c>
      <c r="C15" s="11">
        <v>0.6</v>
      </c>
      <c r="D15" s="12">
        <f>SUM(C15*C9)</f>
        <v>6</v>
      </c>
      <c r="E15" s="13">
        <f>SUM(D15/2)</f>
        <v>3</v>
      </c>
      <c r="F15" s="12">
        <v>30</v>
      </c>
      <c r="G15" s="1"/>
      <c r="H15" s="2"/>
    </row>
    <row r="16" spans="1:14" x14ac:dyDescent="0.25">
      <c r="B16" s="10" t="s">
        <v>18</v>
      </c>
      <c r="C16" s="11">
        <v>1.2</v>
      </c>
      <c r="D16" s="12">
        <f>SUM(C16*C9)</f>
        <v>12</v>
      </c>
      <c r="E16" s="13">
        <f>SUM(D16/6)</f>
        <v>2</v>
      </c>
      <c r="F16" s="12">
        <v>10</v>
      </c>
      <c r="G16" s="1"/>
      <c r="H16" s="2"/>
    </row>
    <row r="17" spans="2:8" x14ac:dyDescent="0.25">
      <c r="B17" s="14" t="s">
        <v>19</v>
      </c>
      <c r="C17" s="11">
        <v>2.4</v>
      </c>
      <c r="D17" s="12">
        <f>SUM(C17*C9)</f>
        <v>24</v>
      </c>
      <c r="E17" s="13">
        <f>SUM(D17/6)</f>
        <v>4</v>
      </c>
      <c r="F17" s="12">
        <v>10</v>
      </c>
      <c r="G17" s="3"/>
      <c r="H17" s="2"/>
    </row>
    <row r="18" spans="2:8" ht="15.75" thickBot="1" x14ac:dyDescent="0.3">
      <c r="B18" s="24" t="s">
        <v>20</v>
      </c>
      <c r="C18" s="15">
        <v>4.8</v>
      </c>
      <c r="D18" s="16">
        <f>SUM(C18*C9)</f>
        <v>48</v>
      </c>
      <c r="E18" s="17">
        <f>SUM(C12-(E14+E15+E16+E17))</f>
        <v>110.5</v>
      </c>
      <c r="F18" s="16">
        <f>SUM(E18/(D18/60))</f>
        <v>138.125</v>
      </c>
      <c r="G18" s="4"/>
      <c r="H18" s="25"/>
    </row>
    <row r="19" spans="2:8" ht="15.75" thickTop="1" x14ac:dyDescent="0.25">
      <c r="B19" s="45"/>
      <c r="C19" s="46"/>
      <c r="D19" s="118" t="s">
        <v>15</v>
      </c>
      <c r="E19" s="119"/>
      <c r="F19" s="23">
        <f>SUM(F14:F18)</f>
        <v>218.125</v>
      </c>
      <c r="G19" s="18"/>
      <c r="H19" s="7"/>
    </row>
    <row r="20" spans="2:8" x14ac:dyDescent="0.25">
      <c r="B20" s="45"/>
      <c r="C20" s="46"/>
      <c r="D20" s="129" t="s">
        <v>16</v>
      </c>
      <c r="E20" s="130"/>
      <c r="F20" s="26">
        <f>SUM(F19/1440)</f>
        <v>0.15147569444444445</v>
      </c>
      <c r="G20" s="18"/>
      <c r="H20" s="7"/>
    </row>
    <row r="21" spans="2:8" x14ac:dyDescent="0.25">
      <c r="B21" s="139" t="s">
        <v>46</v>
      </c>
      <c r="C21" s="140"/>
      <c r="D21" s="140"/>
      <c r="E21" s="140"/>
      <c r="F21" s="140"/>
      <c r="G21" s="140"/>
      <c r="H21" s="141"/>
    </row>
    <row r="22" spans="2:8" x14ac:dyDescent="0.25">
      <c r="B22" s="142"/>
      <c r="C22" s="143"/>
      <c r="D22" s="143"/>
      <c r="E22" s="143"/>
      <c r="F22" s="143"/>
      <c r="G22" s="143"/>
      <c r="H22" s="144"/>
    </row>
    <row r="23" spans="2:8" x14ac:dyDescent="0.25">
      <c r="B23" s="142"/>
      <c r="C23" s="143"/>
      <c r="D23" s="143"/>
      <c r="E23" s="143"/>
      <c r="F23" s="143"/>
      <c r="G23" s="143"/>
      <c r="H23" s="144"/>
    </row>
    <row r="24" spans="2:8" ht="2.25" customHeight="1" x14ac:dyDescent="0.25">
      <c r="B24" s="142"/>
      <c r="C24" s="143"/>
      <c r="D24" s="143"/>
      <c r="E24" s="143"/>
      <c r="F24" s="143"/>
      <c r="G24" s="143"/>
      <c r="H24" s="144"/>
    </row>
    <row r="25" spans="2:8" hidden="1" x14ac:dyDescent="0.25">
      <c r="B25" s="142"/>
      <c r="C25" s="143"/>
      <c r="D25" s="143"/>
      <c r="E25" s="143"/>
      <c r="F25" s="143"/>
      <c r="G25" s="143"/>
      <c r="H25" s="144"/>
    </row>
    <row r="26" spans="2:8" x14ac:dyDescent="0.25">
      <c r="B26" s="73" t="s">
        <v>28</v>
      </c>
      <c r="C26" s="74"/>
      <c r="D26" s="74"/>
      <c r="E26" s="74"/>
      <c r="F26" s="74"/>
      <c r="G26" s="74"/>
      <c r="H26" s="75"/>
    </row>
  </sheetData>
  <sheetProtection algorithmName="SHA-512" hashValue="Q9PaFEFPVEthF58nKQkLcTGObOmBgkPDF6LmZrTlUToy/FaEwcKd4G09i6/UsDI7VGC2DQVqZMcivIiNds/TgA==" saltValue="1jv3PbJCY/PuwtK8cQLJ5g==" spinCount="100000" sheet="1" objects="1" scenarios="1"/>
  <protectedRanges>
    <protectedRange sqref="C5:C10" name="Område4"/>
    <protectedRange sqref="G14:H18" name="Område3"/>
    <protectedRange sqref="E5" name="Område2"/>
  </protectedRanges>
  <mergeCells count="9">
    <mergeCell ref="B1:G1"/>
    <mergeCell ref="D20:E20"/>
    <mergeCell ref="B21:H25"/>
    <mergeCell ref="B2:H2"/>
    <mergeCell ref="H3:H5"/>
    <mergeCell ref="B4:C4"/>
    <mergeCell ref="E5:G5"/>
    <mergeCell ref="D6:H12"/>
    <mergeCell ref="D19:E19"/>
  </mergeCells>
  <hyperlinks>
    <hyperlink ref="B26" r:id="rId1" xr:uid="{00000000-0004-0000-0400-000000000000}"/>
    <hyperlink ref="B1:G1" location="Info!A1" display="För information hur infusionsguiden fungerar starta från flinken Info -" xr:uid="{00000000-0004-0000-0400-000001000000}"/>
  </hyperlinks>
  <pageMargins left="0.7" right="0.7" top="0.75" bottom="0.75" header="0.3" footer="0.3"/>
  <pageSetup paperSize="9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3"/>
  <sheetViews>
    <sheetView workbookViewId="0">
      <selection sqref="A1:H24"/>
    </sheetView>
  </sheetViews>
  <sheetFormatPr defaultColWidth="8.85546875" defaultRowHeight="15" x14ac:dyDescent="0.25"/>
  <cols>
    <col min="1" max="1" width="8.85546875" style="42"/>
    <col min="2" max="2" width="24.42578125" style="42" customWidth="1"/>
    <col min="3" max="3" width="28.42578125" style="42" customWidth="1"/>
    <col min="4" max="4" width="9.28515625" style="42" customWidth="1"/>
    <col min="5" max="6" width="9.5703125" style="42" customWidth="1"/>
    <col min="7" max="7" width="11.7109375" style="42" customWidth="1"/>
    <col min="8" max="8" width="22.7109375" style="42" customWidth="1"/>
    <col min="9" max="16384" width="8.85546875" style="42"/>
  </cols>
  <sheetData>
    <row r="1" spans="1:12" ht="24.75" customHeight="1" thickBot="1" x14ac:dyDescent="0.3">
      <c r="A1" s="72" t="s">
        <v>40</v>
      </c>
      <c r="B1" s="137" t="s">
        <v>85</v>
      </c>
      <c r="C1" s="138"/>
      <c r="D1" s="138"/>
      <c r="E1" s="138"/>
      <c r="F1" s="138"/>
      <c r="G1" s="138"/>
      <c r="H1" s="85"/>
    </row>
    <row r="2" spans="1:12" ht="53.25" customHeight="1" thickBot="1" x14ac:dyDescent="0.3">
      <c r="B2" s="146" t="s">
        <v>84</v>
      </c>
      <c r="C2" s="147"/>
      <c r="D2" s="147"/>
      <c r="E2" s="147"/>
      <c r="F2" s="148"/>
      <c r="G2" s="148"/>
      <c r="H2" s="149"/>
    </row>
    <row r="3" spans="1:12" ht="15.75" thickBot="1" x14ac:dyDescent="0.3">
      <c r="B3" s="5"/>
      <c r="C3" s="5"/>
      <c r="D3" s="43"/>
      <c r="E3" s="43"/>
      <c r="H3" s="111" t="s">
        <v>22</v>
      </c>
      <c r="I3" s="44"/>
    </row>
    <row r="4" spans="1:12" ht="16.5" thickBot="1" x14ac:dyDescent="0.3">
      <c r="B4" s="120" t="s">
        <v>10</v>
      </c>
      <c r="C4" s="121"/>
      <c r="D4" s="43"/>
      <c r="E4" s="43"/>
      <c r="H4" s="112"/>
      <c r="I4" s="44"/>
      <c r="L4" s="76"/>
    </row>
    <row r="5" spans="1:12" ht="15.75" thickBot="1" x14ac:dyDescent="0.3">
      <c r="B5" s="33" t="s">
        <v>7</v>
      </c>
      <c r="C5" s="34"/>
      <c r="D5" s="35" t="s">
        <v>6</v>
      </c>
      <c r="E5" s="108"/>
      <c r="F5" s="109"/>
      <c r="G5" s="110"/>
      <c r="H5" s="113"/>
    </row>
    <row r="6" spans="1:12" x14ac:dyDescent="0.25">
      <c r="B6" s="32" t="s">
        <v>0</v>
      </c>
      <c r="C6" s="69"/>
      <c r="D6" s="122" t="s">
        <v>43</v>
      </c>
      <c r="E6" s="123"/>
      <c r="F6" s="123"/>
      <c r="G6" s="123"/>
      <c r="H6" s="124"/>
    </row>
    <row r="7" spans="1:12" x14ac:dyDescent="0.25">
      <c r="B7" s="6" t="s">
        <v>1</v>
      </c>
      <c r="C7" s="37"/>
      <c r="D7" s="125"/>
      <c r="E7" s="123"/>
      <c r="F7" s="123"/>
      <c r="G7" s="123"/>
      <c r="H7" s="124"/>
    </row>
    <row r="8" spans="1:12" x14ac:dyDescent="0.25">
      <c r="B8" s="6" t="s">
        <v>2</v>
      </c>
      <c r="C8" s="37"/>
      <c r="D8" s="125"/>
      <c r="E8" s="123"/>
      <c r="F8" s="123"/>
      <c r="G8" s="123"/>
      <c r="H8" s="124"/>
    </row>
    <row r="9" spans="1:12" x14ac:dyDescent="0.25">
      <c r="B9" s="6" t="s">
        <v>27</v>
      </c>
      <c r="C9" s="37">
        <v>6</v>
      </c>
      <c r="D9" s="125"/>
      <c r="E9" s="123"/>
      <c r="F9" s="123"/>
      <c r="G9" s="123"/>
      <c r="H9" s="124"/>
    </row>
    <row r="10" spans="1:12" x14ac:dyDescent="0.25">
      <c r="B10" s="6" t="s">
        <v>3</v>
      </c>
      <c r="C10" s="48">
        <v>2</v>
      </c>
      <c r="D10" s="125"/>
      <c r="E10" s="123"/>
      <c r="F10" s="123"/>
      <c r="G10" s="123"/>
      <c r="H10" s="124"/>
    </row>
    <row r="11" spans="1:12" x14ac:dyDescent="0.25">
      <c r="B11" s="6" t="s">
        <v>4</v>
      </c>
      <c r="C11" s="62">
        <f>C9*C10</f>
        <v>12</v>
      </c>
      <c r="D11" s="125"/>
      <c r="E11" s="123"/>
      <c r="F11" s="123"/>
      <c r="G11" s="123"/>
      <c r="H11" s="124"/>
    </row>
    <row r="12" spans="1:12" ht="15.75" thickBot="1" x14ac:dyDescent="0.3">
      <c r="B12" s="8" t="s">
        <v>5</v>
      </c>
      <c r="C12" s="40">
        <f>C11/0.1</f>
        <v>120</v>
      </c>
      <c r="D12" s="126"/>
      <c r="E12" s="127"/>
      <c r="F12" s="127"/>
      <c r="G12" s="127"/>
      <c r="H12" s="128"/>
    </row>
    <row r="13" spans="1:12" ht="90.75" thickTop="1" x14ac:dyDescent="0.25">
      <c r="B13" s="19" t="s">
        <v>56</v>
      </c>
      <c r="C13" s="9" t="s">
        <v>26</v>
      </c>
      <c r="D13" s="29" t="s">
        <v>24</v>
      </c>
      <c r="E13" s="29" t="s">
        <v>9</v>
      </c>
      <c r="F13" s="30" t="s">
        <v>13</v>
      </c>
      <c r="G13" s="63" t="s">
        <v>31</v>
      </c>
      <c r="H13" s="31" t="s">
        <v>25</v>
      </c>
    </row>
    <row r="14" spans="1:12" x14ac:dyDescent="0.25">
      <c r="B14" s="20" t="s">
        <v>11</v>
      </c>
      <c r="C14" s="11">
        <v>0.3</v>
      </c>
      <c r="D14" s="22">
        <f>SUM(C9*C14)</f>
        <v>1.7999999999999998</v>
      </c>
      <c r="E14" s="47">
        <f>SUM(D14/2)</f>
        <v>0.89999999999999991</v>
      </c>
      <c r="F14" s="22">
        <v>30</v>
      </c>
      <c r="G14" s="64"/>
      <c r="H14" s="28"/>
    </row>
    <row r="15" spans="1:12" x14ac:dyDescent="0.25">
      <c r="B15" s="10" t="s">
        <v>14</v>
      </c>
      <c r="C15" s="11">
        <v>0.6</v>
      </c>
      <c r="D15" s="12">
        <f>SUM(C15*C9)</f>
        <v>3.5999999999999996</v>
      </c>
      <c r="E15" s="13">
        <f>SUM(D15/6)</f>
        <v>0.6</v>
      </c>
      <c r="F15" s="12">
        <v>10</v>
      </c>
      <c r="G15" s="64"/>
      <c r="H15" s="2"/>
    </row>
    <row r="16" spans="1:12" x14ac:dyDescent="0.25">
      <c r="B16" s="10" t="s">
        <v>12</v>
      </c>
      <c r="C16" s="11">
        <v>1.2</v>
      </c>
      <c r="D16" s="12">
        <f>SUM(C16*C9)</f>
        <v>7.1999999999999993</v>
      </c>
      <c r="E16" s="13">
        <f>SUM(D16/6)</f>
        <v>1.2</v>
      </c>
      <c r="F16" s="12">
        <v>10</v>
      </c>
      <c r="G16" s="64"/>
      <c r="H16" s="2"/>
    </row>
    <row r="17" spans="2:8" x14ac:dyDescent="0.25">
      <c r="B17" s="14" t="s">
        <v>23</v>
      </c>
      <c r="C17" s="41">
        <v>2.4</v>
      </c>
      <c r="D17" s="12">
        <f>SUM(C17*C9)</f>
        <v>14.399999999999999</v>
      </c>
      <c r="E17" s="13">
        <f>SUM(D17/6)</f>
        <v>2.4</v>
      </c>
      <c r="F17" s="12">
        <v>10</v>
      </c>
      <c r="G17" s="64"/>
      <c r="H17" s="2"/>
    </row>
    <row r="18" spans="2:8" ht="15.75" thickBot="1" x14ac:dyDescent="0.3">
      <c r="B18" s="24" t="s">
        <v>21</v>
      </c>
      <c r="C18" s="15">
        <v>4.8</v>
      </c>
      <c r="D18" s="16">
        <f>SUM(C18*C9)</f>
        <v>28.799999999999997</v>
      </c>
      <c r="E18" s="17">
        <f>SUM(C12-(E14+E15+E16+E17))</f>
        <v>114.9</v>
      </c>
      <c r="F18" s="16">
        <f>SUM(E18/(D18/60))</f>
        <v>239.37500000000006</v>
      </c>
      <c r="G18" s="65"/>
      <c r="H18" s="25"/>
    </row>
    <row r="19" spans="2:8" ht="15.75" thickTop="1" x14ac:dyDescent="0.25">
      <c r="B19" s="45"/>
      <c r="C19" s="46"/>
      <c r="D19" s="118" t="s">
        <v>15</v>
      </c>
      <c r="E19" s="119"/>
      <c r="F19" s="23">
        <f>SUM(F14:F18)</f>
        <v>299.37500000000006</v>
      </c>
      <c r="G19" s="18"/>
      <c r="H19" s="7"/>
    </row>
    <row r="20" spans="2:8" x14ac:dyDescent="0.25">
      <c r="B20" s="45"/>
      <c r="C20" s="46"/>
      <c r="D20" s="129" t="s">
        <v>16</v>
      </c>
      <c r="E20" s="130"/>
      <c r="F20" s="26">
        <f>SUM(F19/1440)</f>
        <v>0.20789930555555561</v>
      </c>
      <c r="G20" s="18"/>
      <c r="H20" s="7"/>
    </row>
    <row r="21" spans="2:8" x14ac:dyDescent="0.25">
      <c r="B21" s="102" t="s">
        <v>48</v>
      </c>
      <c r="C21" s="103"/>
      <c r="D21" s="103"/>
      <c r="E21" s="103"/>
      <c r="F21" s="103"/>
      <c r="G21" s="103"/>
      <c r="H21" s="104"/>
    </row>
    <row r="22" spans="2:8" x14ac:dyDescent="0.25">
      <c r="B22" s="105"/>
      <c r="C22" s="106"/>
      <c r="D22" s="106"/>
      <c r="E22" s="106"/>
      <c r="F22" s="106"/>
      <c r="G22" s="106"/>
      <c r="H22" s="107"/>
    </row>
    <row r="23" spans="2:8" ht="10.5" customHeight="1" x14ac:dyDescent="0.25">
      <c r="B23" s="73" t="s">
        <v>28</v>
      </c>
      <c r="C23" s="74"/>
      <c r="D23" s="74"/>
      <c r="E23" s="74"/>
      <c r="F23" s="74"/>
      <c r="G23" s="74"/>
      <c r="H23" s="75"/>
    </row>
  </sheetData>
  <sheetProtection algorithmName="SHA-512" hashValue="LkQ+1wmJqZ+fOWJJ8Pf3mUD7nngYvqiIX0mM7F9CFW6YioBj6f5TPzg/FbR4oT6felbcozQ8NaBLEECiC5ftdg==" saltValue="vRsf0rCRCpE8HBAj6J6QAw==" spinCount="100000" sheet="1" objects="1" scenarios="1"/>
  <protectedRanges>
    <protectedRange sqref="G14:H18" name="Område3"/>
    <protectedRange sqref="E5" name="Område2"/>
    <protectedRange sqref="C5:C10" name="Område1"/>
  </protectedRanges>
  <mergeCells count="9">
    <mergeCell ref="B1:G1"/>
    <mergeCell ref="D20:E20"/>
    <mergeCell ref="B21:H22"/>
    <mergeCell ref="B2:H2"/>
    <mergeCell ref="H3:H5"/>
    <mergeCell ref="B4:C4"/>
    <mergeCell ref="E5:G5"/>
    <mergeCell ref="D6:H12"/>
    <mergeCell ref="D19:E19"/>
  </mergeCells>
  <hyperlinks>
    <hyperlink ref="A1" r:id="rId1" location="'Start 0,3ml dos per kg'!A1" display="../../Anki/AppData/Local/Microsoft/Windows/INetCache/Content.Outlook/HC6VJAO8/Infusionsschema barn Gamunex  AE (003).xlsx - 'Start 0,3ml dos per kg'!A1" xr:uid="{00000000-0004-0000-0500-000000000000}"/>
    <hyperlink ref="B23" r:id="rId2" xr:uid="{00000000-0004-0000-0500-000001000000}"/>
    <hyperlink ref="B1:G1" location="Info!A1" display="För information hur infusionsguiden fungerar starta från flinken Info - " xr:uid="{00000000-0004-0000-0500-000002000000}"/>
  </hyperlinks>
  <pageMargins left="0.7" right="0.7" top="0.75" bottom="0.75" header="0.3" footer="0.3"/>
  <pageSetup paperSize="9" orientation="landscape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3"/>
  <sheetViews>
    <sheetView workbookViewId="0">
      <selection activeCell="J9" sqref="J9"/>
    </sheetView>
  </sheetViews>
  <sheetFormatPr defaultColWidth="8.85546875" defaultRowHeight="15" x14ac:dyDescent="0.25"/>
  <cols>
    <col min="1" max="1" width="8.85546875" style="42"/>
    <col min="2" max="2" width="24.42578125" style="42" customWidth="1"/>
    <col min="3" max="3" width="28.42578125" style="42" customWidth="1"/>
    <col min="4" max="4" width="9.28515625" style="42" customWidth="1"/>
    <col min="5" max="6" width="9.5703125" style="42" customWidth="1"/>
    <col min="7" max="7" width="11.7109375" style="42" customWidth="1"/>
    <col min="8" max="8" width="23.28515625" style="42" customWidth="1"/>
    <col min="9" max="16384" width="8.85546875" style="42"/>
  </cols>
  <sheetData>
    <row r="1" spans="1:9" ht="23.25" customHeight="1" thickBot="1" x14ac:dyDescent="0.3">
      <c r="A1" s="55" t="s">
        <v>41</v>
      </c>
      <c r="B1" s="137" t="s">
        <v>62</v>
      </c>
      <c r="C1" s="138"/>
      <c r="D1" s="138"/>
      <c r="E1" s="138"/>
      <c r="F1" s="138"/>
      <c r="G1" s="138"/>
      <c r="H1" s="85"/>
    </row>
    <row r="2" spans="1:9" ht="54.75" customHeight="1" thickBot="1" x14ac:dyDescent="0.3">
      <c r="B2" s="145" t="s">
        <v>63</v>
      </c>
      <c r="C2" s="115"/>
      <c r="D2" s="115"/>
      <c r="E2" s="115"/>
      <c r="F2" s="116"/>
      <c r="G2" s="116"/>
      <c r="H2" s="117"/>
    </row>
    <row r="3" spans="1:9" ht="15.75" thickBot="1" x14ac:dyDescent="0.3">
      <c r="B3" s="5"/>
      <c r="C3" s="5"/>
      <c r="D3" s="43"/>
      <c r="E3" s="43"/>
      <c r="H3" s="111" t="s">
        <v>22</v>
      </c>
      <c r="I3" s="44"/>
    </row>
    <row r="4" spans="1:9" ht="16.5" thickBot="1" x14ac:dyDescent="0.3">
      <c r="B4" s="120" t="s">
        <v>10</v>
      </c>
      <c r="C4" s="121"/>
      <c r="D4" s="43"/>
      <c r="E4" s="43"/>
      <c r="H4" s="112"/>
      <c r="I4" s="44"/>
    </row>
    <row r="5" spans="1:9" ht="15.75" thickBot="1" x14ac:dyDescent="0.3">
      <c r="B5" s="33" t="s">
        <v>7</v>
      </c>
      <c r="C5" s="34"/>
      <c r="D5" s="35" t="s">
        <v>6</v>
      </c>
      <c r="E5" s="108"/>
      <c r="F5" s="109"/>
      <c r="G5" s="110"/>
      <c r="H5" s="113"/>
    </row>
    <row r="6" spans="1:9" x14ac:dyDescent="0.25">
      <c r="B6" s="32" t="s">
        <v>0</v>
      </c>
      <c r="C6" s="36"/>
      <c r="D6" s="122" t="s">
        <v>42</v>
      </c>
      <c r="E6" s="123"/>
      <c r="F6" s="123"/>
      <c r="G6" s="123"/>
      <c r="H6" s="124"/>
    </row>
    <row r="7" spans="1:9" x14ac:dyDescent="0.25">
      <c r="B7" s="6" t="s">
        <v>1</v>
      </c>
      <c r="C7" s="37"/>
      <c r="D7" s="125"/>
      <c r="E7" s="123"/>
      <c r="F7" s="123"/>
      <c r="G7" s="123"/>
      <c r="H7" s="124"/>
    </row>
    <row r="8" spans="1:9" x14ac:dyDescent="0.25">
      <c r="B8" s="6" t="s">
        <v>2</v>
      </c>
      <c r="C8" s="37"/>
      <c r="D8" s="125"/>
      <c r="E8" s="123"/>
      <c r="F8" s="123"/>
      <c r="G8" s="123"/>
      <c r="H8" s="124"/>
    </row>
    <row r="9" spans="1:9" x14ac:dyDescent="0.25">
      <c r="B9" s="6" t="s">
        <v>27</v>
      </c>
      <c r="C9" s="37">
        <v>10</v>
      </c>
      <c r="D9" s="125"/>
      <c r="E9" s="123"/>
      <c r="F9" s="123"/>
      <c r="G9" s="123"/>
      <c r="H9" s="124"/>
    </row>
    <row r="10" spans="1:9" x14ac:dyDescent="0.25">
      <c r="B10" s="6" t="s">
        <v>3</v>
      </c>
      <c r="C10" s="48">
        <v>1.2</v>
      </c>
      <c r="D10" s="125"/>
      <c r="E10" s="123"/>
      <c r="F10" s="123"/>
      <c r="G10" s="123"/>
      <c r="H10" s="124"/>
    </row>
    <row r="11" spans="1:9" x14ac:dyDescent="0.25">
      <c r="B11" s="6" t="s">
        <v>4</v>
      </c>
      <c r="C11" s="62">
        <f>C10*C9</f>
        <v>12</v>
      </c>
      <c r="D11" s="125"/>
      <c r="E11" s="123"/>
      <c r="F11" s="123"/>
      <c r="G11" s="123"/>
      <c r="H11" s="124"/>
    </row>
    <row r="12" spans="1:9" ht="15.75" thickBot="1" x14ac:dyDescent="0.3">
      <c r="B12" s="8" t="s">
        <v>5</v>
      </c>
      <c r="C12" s="40">
        <f>C11/0.1</f>
        <v>120</v>
      </c>
      <c r="D12" s="126"/>
      <c r="E12" s="127"/>
      <c r="F12" s="127"/>
      <c r="G12" s="127"/>
      <c r="H12" s="128"/>
    </row>
    <row r="13" spans="1:9" ht="91.5" thickTop="1" x14ac:dyDescent="0.25">
      <c r="B13" s="19" t="s">
        <v>54</v>
      </c>
      <c r="C13" s="9" t="s">
        <v>26</v>
      </c>
      <c r="D13" s="29" t="s">
        <v>24</v>
      </c>
      <c r="E13" s="29" t="s">
        <v>9</v>
      </c>
      <c r="F13" s="30" t="s">
        <v>13</v>
      </c>
      <c r="G13" s="63" t="s">
        <v>30</v>
      </c>
      <c r="H13" s="31" t="s">
        <v>25</v>
      </c>
    </row>
    <row r="14" spans="1:9" x14ac:dyDescent="0.25">
      <c r="B14" s="20" t="s">
        <v>11</v>
      </c>
      <c r="C14" s="11">
        <v>0.6</v>
      </c>
      <c r="D14" s="22">
        <f>SUM(C9*C14)</f>
        <v>6</v>
      </c>
      <c r="E14" s="47">
        <f>SUM(D14/2)</f>
        <v>3</v>
      </c>
      <c r="F14" s="22">
        <v>30</v>
      </c>
      <c r="G14" s="64"/>
      <c r="H14" s="28"/>
    </row>
    <row r="15" spans="1:9" x14ac:dyDescent="0.25">
      <c r="B15" s="10" t="s">
        <v>14</v>
      </c>
      <c r="C15" s="11">
        <v>1.2</v>
      </c>
      <c r="D15" s="12">
        <f>SUM(C15*C9)</f>
        <v>12</v>
      </c>
      <c r="E15" s="13">
        <f>SUM(D15/6)</f>
        <v>2</v>
      </c>
      <c r="F15" s="12">
        <v>10</v>
      </c>
      <c r="G15" s="64"/>
      <c r="H15" s="2"/>
    </row>
    <row r="16" spans="1:9" x14ac:dyDescent="0.25">
      <c r="B16" s="10" t="s">
        <v>12</v>
      </c>
      <c r="C16" s="11">
        <v>2.4</v>
      </c>
      <c r="D16" s="12">
        <f>SUM(C16*C9)</f>
        <v>24</v>
      </c>
      <c r="E16" s="13">
        <f>SUM(D16/6)</f>
        <v>4</v>
      </c>
      <c r="F16" s="12">
        <v>10</v>
      </c>
      <c r="G16" s="64"/>
      <c r="H16" s="2"/>
    </row>
    <row r="17" spans="2:8" x14ac:dyDescent="0.25">
      <c r="B17" s="14" t="s">
        <v>23</v>
      </c>
      <c r="C17" s="41">
        <v>3.6</v>
      </c>
      <c r="D17" s="12">
        <f>SUM(C17*C9)</f>
        <v>36</v>
      </c>
      <c r="E17" s="13">
        <f>SUM(D17/6)</f>
        <v>6</v>
      </c>
      <c r="F17" s="12">
        <v>10</v>
      </c>
      <c r="G17" s="64"/>
      <c r="H17" s="2"/>
    </row>
    <row r="18" spans="2:8" ht="15.75" thickBot="1" x14ac:dyDescent="0.3">
      <c r="B18" s="24" t="s">
        <v>21</v>
      </c>
      <c r="C18" s="15">
        <v>4.8</v>
      </c>
      <c r="D18" s="16">
        <f>SUM(C18*C9)</f>
        <v>48</v>
      </c>
      <c r="E18" s="17">
        <f>SUM(C12-(E14+E15+E16+E17))</f>
        <v>105</v>
      </c>
      <c r="F18" s="16">
        <f>SUM(E18/(D18/60))</f>
        <v>131.25</v>
      </c>
      <c r="G18" s="66"/>
      <c r="H18" s="25"/>
    </row>
    <row r="19" spans="2:8" ht="15.75" thickTop="1" x14ac:dyDescent="0.25">
      <c r="B19" s="45"/>
      <c r="C19" s="46"/>
      <c r="D19" s="118" t="s">
        <v>15</v>
      </c>
      <c r="E19" s="119"/>
      <c r="F19" s="23">
        <f>SUM(F14:F18)</f>
        <v>191.25</v>
      </c>
      <c r="G19" s="18"/>
      <c r="H19" s="7"/>
    </row>
    <row r="20" spans="2:8" x14ac:dyDescent="0.25">
      <c r="B20" s="45"/>
      <c r="C20" s="46"/>
      <c r="D20" s="129" t="s">
        <v>16</v>
      </c>
      <c r="E20" s="130"/>
      <c r="F20" s="26">
        <f>SUM(F19/1440)</f>
        <v>0.1328125</v>
      </c>
      <c r="G20" s="18"/>
      <c r="H20" s="7"/>
    </row>
    <row r="21" spans="2:8" x14ac:dyDescent="0.25">
      <c r="B21" s="102" t="s">
        <v>50</v>
      </c>
      <c r="C21" s="103"/>
      <c r="D21" s="103"/>
      <c r="E21" s="103"/>
      <c r="F21" s="103"/>
      <c r="G21" s="103"/>
      <c r="H21" s="104"/>
    </row>
    <row r="22" spans="2:8" x14ac:dyDescent="0.25">
      <c r="B22" s="105"/>
      <c r="C22" s="106"/>
      <c r="D22" s="106"/>
      <c r="E22" s="106"/>
      <c r="F22" s="106"/>
      <c r="G22" s="106"/>
      <c r="H22" s="107"/>
    </row>
    <row r="23" spans="2:8" x14ac:dyDescent="0.25">
      <c r="B23" s="73" t="s">
        <v>28</v>
      </c>
      <c r="C23" s="74"/>
      <c r="D23" s="74"/>
      <c r="E23" s="74"/>
      <c r="F23" s="74"/>
      <c r="G23" s="74"/>
      <c r="H23" s="75"/>
    </row>
  </sheetData>
  <sheetProtection algorithmName="SHA-512" hashValue="U6+mIUBBE5B3T4SlTVKQzq4ZNKThXan/w2xRMpyTZQPKx+FsvLnWVB9aXRNmtSWscuLcIXjBKICz7JJDfnLIxA==" saltValue="Y0hBW9guzv2S3ZZUg4ilxA==" spinCount="100000" sheet="1" objects="1" scenarios="1"/>
  <protectedRanges>
    <protectedRange sqref="G14:H18" name="Område3"/>
    <protectedRange sqref="E5" name="Område2"/>
    <protectedRange sqref="C5:C10" name="Område1"/>
  </protectedRanges>
  <mergeCells count="9">
    <mergeCell ref="B1:G1"/>
    <mergeCell ref="D20:E20"/>
    <mergeCell ref="B21:H22"/>
    <mergeCell ref="B2:H2"/>
    <mergeCell ref="H3:H5"/>
    <mergeCell ref="B4:C4"/>
    <mergeCell ref="E5:G5"/>
    <mergeCell ref="D6:H12"/>
    <mergeCell ref="D19:E19"/>
  </mergeCells>
  <hyperlinks>
    <hyperlink ref="B23" r:id="rId1" xr:uid="{00000000-0004-0000-0600-000000000000}"/>
    <hyperlink ref="B1:G1" location="Info!A1" display="För information hur infusionsguiden fungerar starta från flinken Info -" xr:uid="{00000000-0004-0000-0600-000001000000}"/>
  </hyperlinks>
  <pageMargins left="0.7" right="0.7" top="0.75" bottom="0.75" header="0.3" footer="0.3"/>
  <pageSetup paperSize="9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5:I13"/>
  <sheetViews>
    <sheetView workbookViewId="0">
      <selection activeCell="D31" sqref="D31"/>
    </sheetView>
  </sheetViews>
  <sheetFormatPr defaultColWidth="8.85546875" defaultRowHeight="15" x14ac:dyDescent="0.25"/>
  <cols>
    <col min="1" max="3" width="8.85546875" style="42"/>
    <col min="4" max="4" width="12.28515625" style="42" bestFit="1" customWidth="1"/>
    <col min="5" max="5" width="9.7109375" style="42" bestFit="1" customWidth="1"/>
    <col min="6" max="6" width="13.140625" style="42" bestFit="1" customWidth="1"/>
    <col min="7" max="7" width="8" style="42" customWidth="1"/>
    <col min="8" max="8" width="10" style="42" bestFit="1" customWidth="1"/>
    <col min="9" max="16384" width="8.85546875" style="42"/>
  </cols>
  <sheetData>
    <row r="5" spans="3:9" ht="15.75" thickBot="1" x14ac:dyDescent="0.3">
      <c r="D5" s="77"/>
    </row>
    <row r="6" spans="3:9" x14ac:dyDescent="0.25">
      <c r="C6" s="88"/>
      <c r="D6" s="89" t="s">
        <v>66</v>
      </c>
      <c r="E6" s="90" t="s">
        <v>67</v>
      </c>
      <c r="F6" s="90" t="s">
        <v>68</v>
      </c>
      <c r="G6" s="90" t="s">
        <v>69</v>
      </c>
      <c r="H6" s="91" t="s">
        <v>70</v>
      </c>
      <c r="I6" s="88"/>
    </row>
    <row r="7" spans="3:9" x14ac:dyDescent="0.25">
      <c r="D7" s="92" t="s">
        <v>71</v>
      </c>
      <c r="E7" s="93" t="s">
        <v>72</v>
      </c>
      <c r="F7" s="93" t="s">
        <v>73</v>
      </c>
      <c r="G7" s="93" t="s">
        <v>74</v>
      </c>
      <c r="H7" s="94">
        <v>1</v>
      </c>
    </row>
    <row r="8" spans="3:9" x14ac:dyDescent="0.25">
      <c r="D8" s="92" t="s">
        <v>75</v>
      </c>
      <c r="E8" s="93" t="s">
        <v>72</v>
      </c>
      <c r="F8" s="93" t="s">
        <v>73</v>
      </c>
      <c r="G8" s="93" t="s">
        <v>76</v>
      </c>
      <c r="H8" s="94">
        <v>5</v>
      </c>
    </row>
    <row r="9" spans="3:9" x14ac:dyDescent="0.25">
      <c r="D9" s="92" t="s">
        <v>77</v>
      </c>
      <c r="E9" s="93" t="s">
        <v>72</v>
      </c>
      <c r="F9" s="93" t="s">
        <v>73</v>
      </c>
      <c r="G9" s="93" t="s">
        <v>78</v>
      </c>
      <c r="H9" s="94">
        <v>10</v>
      </c>
    </row>
    <row r="10" spans="3:9" x14ac:dyDescent="0.25">
      <c r="D10" s="92" t="s">
        <v>79</v>
      </c>
      <c r="E10" s="93" t="s">
        <v>72</v>
      </c>
      <c r="F10" s="93" t="s">
        <v>73</v>
      </c>
      <c r="G10" s="93" t="s">
        <v>80</v>
      </c>
      <c r="H10" s="94">
        <v>20</v>
      </c>
    </row>
    <row r="11" spans="3:9" ht="15.75" thickBot="1" x14ac:dyDescent="0.3">
      <c r="D11" s="95">
        <v>550066</v>
      </c>
      <c r="E11" s="96" t="s">
        <v>72</v>
      </c>
      <c r="F11" s="96" t="s">
        <v>73</v>
      </c>
      <c r="G11" s="96" t="s">
        <v>81</v>
      </c>
      <c r="H11" s="97">
        <v>10</v>
      </c>
    </row>
    <row r="12" spans="3:9" x14ac:dyDescent="0.25">
      <c r="D12" s="77"/>
    </row>
    <row r="13" spans="3:9" x14ac:dyDescent="0.25">
      <c r="D13" s="77"/>
    </row>
  </sheetData>
  <sheetProtection algorithmName="SHA-512" hashValue="eBFRHEEmQal4NFdLvGR+phEYCtKZ5/Qlvk4Jsckc4A3v9levG94lm2OIxRZKDgKLRQ0GMYG1dxBuE9tD2UUnFg==" saltValue="Wx6aoObqnaLPMNXdMT+x2w==" spinCount="100000" sheet="1" objects="1" scenarios="1"/>
  <pageMargins left="0.7" right="0.7" top="0.75" bottom="0.75" header="0.3" footer="0.3"/>
  <pageSetup paperSize="9" orientation="landscape" r:id="rId1"/>
  <ignoredErrors>
    <ignoredError sqref="D7:D1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99CA327BF6A1744925E8BB03A78C132" ma:contentTypeVersion="2" ma:contentTypeDescription="Skapa ett nytt dokument." ma:contentTypeScope="" ma:versionID="d32617fda47f1c54df5bac78191f77a0">
  <xsd:schema xmlns:xsd="http://www.w3.org/2001/XMLSchema" xmlns:xs="http://www.w3.org/2001/XMLSchema" xmlns:p="http://schemas.microsoft.com/office/2006/metadata/properties" xmlns:ns2="1050df6e-6239-49dd-9e1a-54f646461a24" targetNamespace="http://schemas.microsoft.com/office/2006/metadata/properties" ma:root="true" ma:fieldsID="a32611bb4fce74e39237c0316310b208" ns2:_="">
    <xsd:import namespace="1050df6e-6239-49dd-9e1a-54f646461a2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50df6e-6239-49dd-9e1a-54f646461a2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3B2B19-36B4-4ECC-89C1-1395DD54FE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50df6e-6239-49dd-9e1a-54f646461a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B07EFC-ECE4-417D-8006-2BABA6AFD0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D368EE-2C82-437D-A81B-183E71F4621C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1050df6e-6239-49dd-9e1a-54f646461a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10</vt:i4>
      </vt:variant>
    </vt:vector>
  </HeadingPairs>
  <TitlesOfParts>
    <vt:vector size="18" baseType="lpstr">
      <vt:lpstr>Info</vt:lpstr>
      <vt:lpstr>Start 0,1ml tot dos</vt:lpstr>
      <vt:lpstr>Start 0,3ml tot dos</vt:lpstr>
      <vt:lpstr>Start 0,6ml tot dos</vt:lpstr>
      <vt:lpstr>Start 0,1ml dos per kg</vt:lpstr>
      <vt:lpstr>Start 0,3ml dos per kg</vt:lpstr>
      <vt:lpstr>Start 0,6ml dos per kg</vt:lpstr>
      <vt:lpstr>Sortiment</vt:lpstr>
      <vt:lpstr>'Start 0,1ml tot dos'!Om_Vikt__kg__och_total_dos__g__Gamunex_är_kända_använd_följande_sidor.__Beroende_på_vilken_start_hastighet_som_väljs_ses_tiderna_och_antalet_ml_för_det_olika_upptappningsstegen.</vt:lpstr>
      <vt:lpstr>test</vt:lpstr>
      <vt:lpstr>Info!Utskriftsområde</vt:lpstr>
      <vt:lpstr>Sortiment!Utskriftsområde</vt:lpstr>
      <vt:lpstr>'Start 0,1ml dos per kg'!Utskriftsområde</vt:lpstr>
      <vt:lpstr>'Start 0,1ml tot dos'!Utskriftsområde</vt:lpstr>
      <vt:lpstr>'Start 0,3ml dos per kg'!Utskriftsområde</vt:lpstr>
      <vt:lpstr>'Start 0,3ml tot dos'!Utskriftsområde</vt:lpstr>
      <vt:lpstr>'Start 0,6ml dos per kg'!Utskriftsområde</vt:lpstr>
      <vt:lpstr>'Start 0,6ml tot dos'!Utskriftsområde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</dc:creator>
  <cp:lastModifiedBy>9wv5</cp:lastModifiedBy>
  <cp:lastPrinted>2017-01-18T08:19:24Z</cp:lastPrinted>
  <dcterms:created xsi:type="dcterms:W3CDTF">2013-05-28T13:17:46Z</dcterms:created>
  <dcterms:modified xsi:type="dcterms:W3CDTF">2019-02-22T09:27:49Z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0x010100C99CA327BF6A1744925E8BB03A78C132</vt:lpwstr>
  </property>
</Properties>
</file>